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ámetros" sheetId="1" state="visible" r:id="rId3"/>
    <sheet name="Cotizador" sheetId="2" state="visible" r:id="rId4"/>
    <sheet name="Cotización" sheetId="3" state="visible" r:id="rId5"/>
    <sheet name="Anexo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<sst xmlns="http://schemas.openxmlformats.org/spreadsheetml/2006/main" count="184" uniqueCount="141">
  <si>
    <t xml:space="preserve">PARÁMETROS CONFIGURABLES — editar celdas amarillas (azul = input)</t>
  </si>
  <si>
    <t xml:space="preserve">Tipo de cambio  USD → MXN</t>
  </si>
  <si>
    <t xml:space="preserve">ETAPA 1 · Piloto (cargos únicos)</t>
  </si>
  <si>
    <t xml:space="preserve">Piloto WorX Lab — Banda Entry/Pioneer</t>
  </si>
  <si>
    <t xml:space="preserve">USD</t>
  </si>
  <si>
    <t xml:space="preserve">PyME · 1er-5o lab · case study</t>
  </si>
  <si>
    <t xml:space="preserve">Piloto WorX Lab — Banda Reference</t>
  </si>
  <si>
    <t xml:space="preserve">Default · área típica</t>
  </si>
  <si>
    <t xml:space="preserve">Piloto WorX Lab — Banda Premium</t>
  </si>
  <si>
    <t xml:space="preserve">Enterprise · C-level · stack complejo</t>
  </si>
  <si>
    <t xml:space="preserve">Org-IBX completo (formaliza la venta)</t>
  </si>
  <si>
    <t xml:space="preserve">Rango 2.5K–5K</t>
  </si>
  <si>
    <t xml:space="preserve">EmpowerScan (vía de precisión, opcional)</t>
  </si>
  <si>
    <t xml:space="preserve">Rango 15K–25K</t>
  </si>
  <si>
    <t xml:space="preserve">Diseño Humano (análisis + libro) por persona</t>
  </si>
  <si>
    <t xml:space="preserve">Servicio adicional · todos los casos</t>
  </si>
  <si>
    <t xml:space="preserve">ETAPA 2 · Licencia + servicios (recurrente anual)</t>
  </si>
  <si>
    <t xml:space="preserve">2A · Licencia Infraestructura (anual)</t>
  </si>
  <si>
    <t xml:space="preserve">USD/año</t>
  </si>
  <si>
    <t xml:space="preserve">Lic+Hosting+Mant+Actualiz+Soporte · IntelliBanks+Corp-Brain-OS</t>
  </si>
  <si>
    <t xml:space="preserve">SherpaX — licencia por asiento (anual)</t>
  </si>
  <si>
    <t xml:space="preserve">Todos los SherpaX van con licencia</t>
  </si>
  <si>
    <t xml:space="preserve">SherpaX — setup por asiento (único)</t>
  </si>
  <si>
    <t xml:space="preserve">Por cada Sherpa nuevo</t>
  </si>
  <si>
    <t xml:space="preserve">2B · Licencia WorX OS (anual, incl. Capa C+D)</t>
  </si>
  <si>
    <t xml:space="preserve">Apps+MetaFactorías+Metodología+actualizaciones</t>
  </si>
  <si>
    <t xml:space="preserve">Soporte Premium — uplift anual (sobre Standard)</t>
  </si>
  <si>
    <t xml:space="preserve">SLA mayor cadencia/prioridad</t>
  </si>
  <si>
    <t xml:space="preserve">2C · MasterPlaybooks — setup/config librería (único)</t>
  </si>
  <si>
    <t xml:space="preserve">Implementación de la librería interna</t>
  </si>
  <si>
    <t xml:space="preserve">2C · MasterPlaybooks — mínimo anual</t>
  </si>
  <si>
    <t xml:space="preserve">Mínimo garantizado</t>
  </si>
  <si>
    <t xml:space="preserve">2C · MasterPlaybooks — por usuario (anual)</t>
  </si>
  <si>
    <t xml:space="preserve">Escala win-win sobre el mínimo</t>
  </si>
  <si>
    <t xml:space="preserve">OPCIONALES · Engagements / proyectos</t>
  </si>
  <si>
    <t xml:space="preserve">WorX Lab adicional — factor sobre Piloto Base</t>
  </si>
  <si>
    <t xml:space="preserve">factor</t>
  </si>
  <si>
    <t xml:space="preserve">0.75 = −25% sobre el lab original</t>
  </si>
  <si>
    <t xml:space="preserve">Train de Trainers</t>
  </si>
  <si>
    <t xml:space="preserve">Capacidad interna certificada</t>
  </si>
  <si>
    <t xml:space="preserve">Bloque de horas — tarifa por hora</t>
  </si>
  <si>
    <t xml:space="preserve">USD/hora</t>
  </si>
  <si>
    <t xml:space="preserve">Soporte/asesoría/acompañamiento</t>
  </si>
  <si>
    <t xml:space="preserve">Certificación SO-HiORG — inicial</t>
  </si>
  <si>
    <t xml:space="preserve">Proceso separado</t>
  </si>
  <si>
    <t xml:space="preserve">Certificación SO-HiORG — re-certificación anual</t>
  </si>
  <si>
    <t xml:space="preserve">Recurrente</t>
  </si>
  <si>
    <t xml:space="preserve">Twin IA Lab</t>
  </si>
  <si>
    <t xml:space="preserve">Cotización independiente por magnitud</t>
  </si>
  <si>
    <t xml:space="preserve">Licenciamiento LLM (tokens Anthropic/OpenAI): INDEPENDIENTE, a cargo del cliente — no facturado por EL.</t>
  </si>
  <si>
    <t xml:space="preserve">COTIZADOR — define los parámetros del trato (celdas amarillas)</t>
  </si>
  <si>
    <t xml:space="preserve">Cliente</t>
  </si>
  <si>
    <t xml:space="preserve">[Nombre / codename]</t>
  </si>
  <si>
    <t xml:space="preserve">Fecha</t>
  </si>
  <si>
    <t xml:space="preserve">2026-06-23</t>
  </si>
  <si>
    <t xml:space="preserve">Banda del Piloto (Entry / Reference / Premium)</t>
  </si>
  <si>
    <t xml:space="preserve">Premium</t>
  </si>
  <si>
    <t xml:space="preserve">Modalidad (Privada / Cohorte)</t>
  </si>
  <si>
    <t xml:space="preserve">Privada</t>
  </si>
  <si>
    <t xml:space="preserve"># Participantes (SherpaX incluidos)</t>
  </si>
  <si>
    <t xml:space="preserve"># SherpaX adicionales (post-piloto)</t>
  </si>
  <si>
    <t xml:space="preserve">¿Incluir Org-IBX completo? (Sí/No)</t>
  </si>
  <si>
    <t xml:space="preserve">No</t>
  </si>
  <si>
    <t xml:space="preserve">¿Incluir EmpowerScan? (Sí/No)</t>
  </si>
  <si>
    <t xml:space="preserve">Sí</t>
  </si>
  <si>
    <t xml:space="preserve">Diseño Humano — # personas</t>
  </si>
  <si>
    <t xml:space="preserve">Nivel de soporte (Standard / Premium)</t>
  </si>
  <si>
    <t xml:space="preserve">¿Incluir MasterPlaybooks? (Sí/No)</t>
  </si>
  <si>
    <t xml:space="preserve">MasterPlaybooks — # usuarios</t>
  </si>
  <si>
    <t xml:space="preserve"># WorX Labs adicionales</t>
  </si>
  <si>
    <t xml:space="preserve">¿Incluir Train de Trainers? (Sí/No)</t>
  </si>
  <si>
    <t xml:space="preserve">Bloque de horas — # horas</t>
  </si>
  <si>
    <t xml:space="preserve">¿Certificación inicial? (Sí/No)</t>
  </si>
  <si>
    <t xml:space="preserve">¿Re-certificación anual? (Sí/No)</t>
  </si>
  <si>
    <t xml:space="preserve">Twin IA Lab — monto manual (USD)</t>
  </si>
  <si>
    <t xml:space="preserve">Piloto Base (calculado, USD)</t>
  </si>
  <si>
    <t xml:space="preserve">COTIZACIÓN — WorX / HIOrg</t>
  </si>
  <si>
    <t xml:space="preserve">Cliente:</t>
  </si>
  <si>
    <t xml:space="preserve">Fecha:</t>
  </si>
  <si>
    <t xml:space="preserve">Tipo de cambio USD→MXN:</t>
  </si>
  <si>
    <t xml:space="preserve">Concepto</t>
  </si>
  <si>
    <t xml:space="preserve">Tipo</t>
  </si>
  <si>
    <t xml:space="preserve">Cant.</t>
  </si>
  <si>
    <t xml:space="preserve">MXN</t>
  </si>
  <si>
    <t xml:space="preserve">ETAPA 1 · Instalación (cargos únicos)</t>
  </si>
  <si>
    <t xml:space="preserve">Piloto WorX Lab (Base, banda seleccionada)</t>
  </si>
  <si>
    <t xml:space="preserve">Único</t>
  </si>
  <si>
    <t xml:space="preserve">Org-IBX completo</t>
  </si>
  <si>
    <t xml:space="preserve">EmpowerScan (vía de precisión)</t>
  </si>
  <si>
    <t xml:space="preserve">Diseño Humano (análisis + libro)</t>
  </si>
  <si>
    <t xml:space="preserve">SherpaX — setup adicionales</t>
  </si>
  <si>
    <t xml:space="preserve">MasterPlaybooks — setup/config librería</t>
  </si>
  <si>
    <t xml:space="preserve">2A · Licencia Infraestructura (Lic+Hosting+Mant+Soporte)</t>
  </si>
  <si>
    <t xml:space="preserve">SherpaX — licencias (incluidos + adicionales)</t>
  </si>
  <si>
    <t xml:space="preserve">2B · Licencia WorX OS (Capa C Apps + Capa D Metodología)</t>
  </si>
  <si>
    <t xml:space="preserve">Soporte Premium (uplift)</t>
  </si>
  <si>
    <t xml:space="preserve">MasterPlaybooks (mínimo / escala win-win)</t>
  </si>
  <si>
    <t xml:space="preserve">Re-certificación SO-HiORG anual</t>
  </si>
  <si>
    <t xml:space="preserve">WorX Labs adicionales (−25% del lab original)</t>
  </si>
  <si>
    <t xml:space="preserve">Proyecto</t>
  </si>
  <si>
    <t xml:space="preserve">Bloque de horas (soporte/asesoría)</t>
  </si>
  <si>
    <t xml:space="preserve">Certificación SO-HiORG (inicial)</t>
  </si>
  <si>
    <t xml:space="preserve">Twin IA Lab (por magnitud)</t>
  </si>
  <si>
    <t xml:space="preserve">Total Etapa 1 — Único</t>
  </si>
  <si>
    <t xml:space="preserve">Total Etapa 2 — Recurrente anual</t>
  </si>
  <si>
    <t xml:space="preserve">Total Opcionales / Proyectos</t>
  </si>
  <si>
    <t xml:space="preserve">TOTAL AÑO 1 (Único + Recurrente + Opcionales)</t>
  </si>
  <si>
    <t xml:space="preserve">TOTAL RECURRENTE AÑO 2+</t>
  </si>
  <si>
    <t xml:space="preserve">Licenciamiento LLM (tokens): independiente, a cargo del cliente — no facturado por EL.</t>
  </si>
  <si>
    <t xml:space="preserve">Twin IA Lab se cotiza por magnitud del proyecto (monto manual en Cotizador).</t>
  </si>
  <si>
    <t xml:space="preserve">Precios = placeholders editables en 'Parámetros'. Ajustar antes de cotizar. Sin pricing en documento cliente-facing.</t>
  </si>
  <si>
    <t xml:space="preserve">ANEXOS — Descripción de servicios</t>
  </si>
  <si>
    <t xml:space="preserve">ETAPA 1 · Piloto WorX Lab</t>
  </si>
  <si>
    <t xml:space="preserve">Piloto WorX Lab</t>
  </si>
  <si>
    <t xml:space="preserve">60 días (1 sem prep + 40 días + 1 sem amarre). Instala infraestructura, WorX OS, paquete de apps y metodología con un equipo real trabajando proyectos reales. 3 entregables: proyectos avanzados, equipo capacitado, ecosistema instalado. Modalidad privada o cohorte.</t>
  </si>
  <si>
    <t xml:space="preserve">Benchmark de inteligencia organizacional relativo a la industria (Referente Ideal + Gap en órdenes de X). Formaliza la venta del Lab.</t>
  </si>
  <si>
    <t xml:space="preserve">EmpowerScan</t>
  </si>
  <si>
    <t xml:space="preserve">Diagnóstico profundo del funcionamiento real; fija línea base de valor y habilita el fee de éxito. Vía de precisión opcional.</t>
  </si>
  <si>
    <t xml:space="preserve">Servicio adicional por participante: perfil de diseño humano + libro. $100 USD por persona, en todos los casos.</t>
  </si>
  <si>
    <t xml:space="preserve">ETAPA 2 · Licencia + servicios (recurrente)</t>
  </si>
  <si>
    <t xml:space="preserve">2A · Licencia de Infraestructura</t>
  </si>
  <si>
    <t xml:space="preserve">Licencia + Hosting + Mantenimiento + Actualizaciones + Soporte de la capa de infraestructura (IntelliBanks + Corp-Brain-OS). Contrato anual (pago anual/semestral/mensual). Hosting con el mismo costo, corra en infra de EL o del cliente.</t>
  </si>
  <si>
    <t xml:space="preserve">SherpaX</t>
  </si>
  <si>
    <t xml:space="preserve">Todos los SherpaX van con licencia (por asiento, anual). Sherpas adicionales: setup único + licencia recurrente.</t>
  </si>
  <si>
    <t xml:space="preserve">2B · Licencia WorX OS</t>
  </si>
  <si>
    <t xml:space="preserve">Incluye Capa C (WikiX, Skills, Sherpas Especializados, Dashboards, XDocs·LoopX, MetaFactorías) y Capa D (Metodología WorX) + actualizaciones del OS y del método.</t>
  </si>
  <si>
    <t xml:space="preserve">2C · MasterPlaybooks</t>
  </si>
  <si>
    <t xml:space="preserve">Capa de fuerza laboral. Setup/config de la librería interna (único) + recurrente con mínimo garantizado y escala win-win por consumo o asiento.</t>
  </si>
  <si>
    <t xml:space="preserve">Soporte (SLA)</t>
  </si>
  <si>
    <t xml:space="preserve">Standard incluido; Premium con mayor cadencia y prioridad (uplift).</t>
  </si>
  <si>
    <t xml:space="preserve">OPCIONALES · Engagements</t>
  </si>
  <si>
    <t xml:space="preserve">WorX Labs adicionales</t>
  </si>
  <si>
    <t xml:space="preserve">Réplica del piloto a otras áreas. Precio fijo, −25% sobre el lab original.</t>
  </si>
  <si>
    <t xml:space="preserve">Capacidad interna certificada del cliente para escalar sin saturar a EL.</t>
  </si>
  <si>
    <t xml:space="preserve">Unidad de innovación + gemelo IA. Proyecto independiente, cotizado por magnitud.</t>
  </si>
  <si>
    <t xml:space="preserve">Bloque de horas</t>
  </si>
  <si>
    <t xml:space="preserve">Soporte / asesoría / acompañamiento de proyectos por bloque de horas o por macroproyecto.</t>
  </si>
  <si>
    <t xml:space="preserve">Certificación SO-HiORG</t>
  </si>
  <si>
    <t xml:space="preserve">Sello del destino hiperinteligente. Inicial + re-certificación anual (recurrente).</t>
  </si>
  <si>
    <t xml:space="preserve">NOTA · Licenciamiento LLM</t>
  </si>
  <si>
    <t xml:space="preserve">Tokens (Anthropic/OpenAI): independiente y a cargo del cliente. No facturado por EL.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</si>
</sst>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\$#,##0;&quot;($&quot;#,##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  <font>
      <sz val="10"/>
      <color rgb="FF0061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E2EFDA"/>
      </patternFill>
    </fill>
    <fill>
      <patternFill patternType="solid">
        <fgColor rgb="FFD9E1F2"/>
        <bgColor rgb="FFE2EFDA"/>
      </patternFill>
    </fill>
    <fill>
      <patternFill patternType="solid">
        <fgColor rgb="FF2E5496"/>
        <bgColor rgb="FF1F3864"/>
      </patternFill>
    </fill>
    <fill>
      <patternFill patternType="solid">
        <fgColor rgb="FFE2EFDA"/>
        <bgColor rgb="FFD9E1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46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</row>
    <row r="3" customFormat="false" ht="15" hidden="false" customHeight="false" outlineLevel="0" collapsed="false">
      <c r="A3" s="2" t="s">
        <v>1</v>
      </c>
      <c r="B3" s="3" t="n">
        <v>17.5</v>
      </c>
    </row>
    <row r="5" customFormat="false" ht="15" hidden="false" customHeight="false" outlineLevel="0" collapsed="false">
      <c r="A5" s="4" t="s">
        <v>2</v>
      </c>
      <c r="B5" s="4"/>
      <c r="C5" s="4"/>
      <c r="D5" s="4"/>
    </row>
    <row r="6" customFormat="false" ht="15" hidden="false" customHeight="false" outlineLevel="0" collapsed="false">
      <c r="A6" s="5" t="s">
        <v>3</v>
      </c>
      <c r="B6" s="6" t="n">
        <v>35000</v>
      </c>
      <c r="C6" s="7" t="s">
        <v>4</v>
      </c>
      <c r="D6" s="7" t="s">
        <v>5</v>
      </c>
    </row>
    <row r="7" customFormat="false" ht="15" hidden="false" customHeight="false" outlineLevel="0" collapsed="false">
      <c r="A7" s="5" t="s">
        <v>6</v>
      </c>
      <c r="B7" s="6" t="n">
        <v>65000</v>
      </c>
      <c r="C7" s="7" t="s">
        <v>4</v>
      </c>
      <c r="D7" s="7" t="s">
        <v>7</v>
      </c>
    </row>
    <row r="8" customFormat="false" ht="15" hidden="false" customHeight="false" outlineLevel="0" collapsed="false">
      <c r="A8" s="5" t="s">
        <v>8</v>
      </c>
      <c r="B8" s="6" t="n">
        <v>120000</v>
      </c>
      <c r="C8" s="7" t="s">
        <v>4</v>
      </c>
      <c r="D8" s="7" t="s">
        <v>9</v>
      </c>
    </row>
    <row r="9" customFormat="false" ht="15" hidden="false" customHeight="false" outlineLevel="0" collapsed="false">
      <c r="A9" s="5" t="s">
        <v>10</v>
      </c>
      <c r="B9" s="6" t="n">
        <v>3500</v>
      </c>
      <c r="C9" s="7" t="s">
        <v>4</v>
      </c>
      <c r="D9" s="7" t="s">
        <v>11</v>
      </c>
    </row>
    <row r="10" customFormat="false" ht="15" hidden="false" customHeight="false" outlineLevel="0" collapsed="false">
      <c r="A10" s="5" t="s">
        <v>12</v>
      </c>
      <c r="B10" s="6" t="n">
        <v>20000</v>
      </c>
      <c r="C10" s="7" t="s">
        <v>4</v>
      </c>
      <c r="D10" s="7" t="s">
        <v>13</v>
      </c>
    </row>
    <row r="11" customFormat="false" ht="15" hidden="false" customHeight="false" outlineLevel="0" collapsed="false">
      <c r="A11" s="5" t="s">
        <v>14</v>
      </c>
      <c r="B11" s="6" t="n">
        <v>100</v>
      </c>
      <c r="C11" s="7" t="s">
        <v>4</v>
      </c>
      <c r="D11" s="7" t="s">
        <v>15</v>
      </c>
    </row>
    <row r="13" customFormat="false" ht="15" hidden="false" customHeight="false" outlineLevel="0" collapsed="false">
      <c r="A13" s="4" t="s">
        <v>16</v>
      </c>
      <c r="B13" s="4"/>
      <c r="C13" s="4"/>
      <c r="D13" s="4"/>
    </row>
    <row r="14" customFormat="false" ht="15" hidden="false" customHeight="false" outlineLevel="0" collapsed="false">
      <c r="A14" s="5" t="s">
        <v>17</v>
      </c>
      <c r="B14" s="6" t="n">
        <v>18000</v>
      </c>
      <c r="C14" s="7" t="s">
        <v>18</v>
      </c>
      <c r="D14" s="7" t="s">
        <v>19</v>
      </c>
    </row>
    <row r="15" customFormat="false" ht="15" hidden="false" customHeight="false" outlineLevel="0" collapsed="false">
      <c r="A15" s="5" t="s">
        <v>20</v>
      </c>
      <c r="B15" s="6" t="n">
        <v>1200</v>
      </c>
      <c r="C15" s="7" t="s">
        <v>18</v>
      </c>
      <c r="D15" s="7" t="s">
        <v>21</v>
      </c>
    </row>
    <row r="16" customFormat="false" ht="15" hidden="false" customHeight="false" outlineLevel="0" collapsed="false">
      <c r="A16" s="5" t="s">
        <v>22</v>
      </c>
      <c r="B16" s="6" t="n">
        <v>300</v>
      </c>
      <c r="C16" s="7" t="s">
        <v>4</v>
      </c>
      <c r="D16" s="7" t="s">
        <v>23</v>
      </c>
    </row>
    <row r="17" customFormat="false" ht="15" hidden="false" customHeight="false" outlineLevel="0" collapsed="false">
      <c r="A17" s="5" t="s">
        <v>24</v>
      </c>
      <c r="B17" s="6" t="n">
        <v>24000</v>
      </c>
      <c r="C17" s="7" t="s">
        <v>18</v>
      </c>
      <c r="D17" s="7" t="s">
        <v>25</v>
      </c>
    </row>
    <row r="18" customFormat="false" ht="15" hidden="false" customHeight="false" outlineLevel="0" collapsed="false">
      <c r="A18" s="5" t="s">
        <v>26</v>
      </c>
      <c r="B18" s="6" t="n">
        <v>6000</v>
      </c>
      <c r="C18" s="7" t="s">
        <v>18</v>
      </c>
      <c r="D18" s="7" t="s">
        <v>27</v>
      </c>
    </row>
    <row r="19" customFormat="false" ht="15" hidden="false" customHeight="false" outlineLevel="0" collapsed="false">
      <c r="A19" s="5" t="s">
        <v>28</v>
      </c>
      <c r="B19" s="6" t="n">
        <v>8000</v>
      </c>
      <c r="C19" s="7" t="s">
        <v>4</v>
      </c>
      <c r="D19" s="7" t="s">
        <v>29</v>
      </c>
    </row>
    <row r="20" customFormat="false" ht="15" hidden="false" customHeight="false" outlineLevel="0" collapsed="false">
      <c r="A20" s="5" t="s">
        <v>30</v>
      </c>
      <c r="B20" s="6" t="n">
        <v>6000</v>
      </c>
      <c r="C20" s="7" t="s">
        <v>18</v>
      </c>
      <c r="D20" s="7" t="s">
        <v>31</v>
      </c>
    </row>
    <row r="21" customFormat="false" ht="15" hidden="false" customHeight="false" outlineLevel="0" collapsed="false">
      <c r="A21" s="5" t="s">
        <v>32</v>
      </c>
      <c r="B21" s="6" t="n">
        <v>300</v>
      </c>
      <c r="C21" s="7" t="s">
        <v>18</v>
      </c>
      <c r="D21" s="7" t="s">
        <v>33</v>
      </c>
    </row>
    <row r="23" customFormat="false" ht="15" hidden="false" customHeight="false" outlineLevel="0" collapsed="false">
      <c r="A23" s="4" t="s">
        <v>34</v>
      </c>
      <c r="B23" s="4"/>
      <c r="C23" s="4"/>
      <c r="D23" s="4"/>
    </row>
    <row r="24" customFormat="false" ht="15" hidden="false" customHeight="false" outlineLevel="0" collapsed="false">
      <c r="A24" s="5" t="s">
        <v>35</v>
      </c>
      <c r="B24" s="3" t="n">
        <v>0.75</v>
      </c>
      <c r="C24" s="7" t="s">
        <v>36</v>
      </c>
      <c r="D24" s="7" t="s">
        <v>37</v>
      </c>
    </row>
    <row r="25" customFormat="false" ht="15" hidden="false" customHeight="false" outlineLevel="0" collapsed="false">
      <c r="A25" s="5" t="s">
        <v>38</v>
      </c>
      <c r="B25" s="6" t="n">
        <v>60000</v>
      </c>
      <c r="C25" s="7" t="s">
        <v>4</v>
      </c>
      <c r="D25" s="7" t="s">
        <v>39</v>
      </c>
    </row>
    <row r="26" customFormat="false" ht="15" hidden="false" customHeight="false" outlineLevel="0" collapsed="false">
      <c r="A26" s="5" t="s">
        <v>40</v>
      </c>
      <c r="B26" s="6" t="n">
        <v>200</v>
      </c>
      <c r="C26" s="7" t="s">
        <v>41</v>
      </c>
      <c r="D26" s="7" t="s">
        <v>42</v>
      </c>
    </row>
    <row r="27" customFormat="false" ht="15" hidden="false" customHeight="false" outlineLevel="0" collapsed="false">
      <c r="A27" s="5" t="s">
        <v>43</v>
      </c>
      <c r="B27" s="6" t="n">
        <v>40000</v>
      </c>
      <c r="C27" s="7" t="s">
        <v>4</v>
      </c>
      <c r="D27" s="7" t="s">
        <v>44</v>
      </c>
    </row>
    <row r="28" customFormat="false" ht="15" hidden="false" customHeight="false" outlineLevel="0" collapsed="false">
      <c r="A28" s="5" t="s">
        <v>45</v>
      </c>
      <c r="B28" s="6" t="n">
        <v>20000</v>
      </c>
      <c r="C28" s="7" t="s">
        <v>18</v>
      </c>
      <c r="D28" s="7" t="s">
        <v>46</v>
      </c>
    </row>
    <row r="30" customFormat="false" ht="15" hidden="false" customHeight="false" outlineLevel="0" collapsed="false">
      <c r="A30" s="5" t="s">
        <v>47</v>
      </c>
      <c r="B30" s="7" t="s">
        <v>48</v>
      </c>
    </row>
    <row r="32" customFormat="false" ht="15" hidden="false" customHeight="false" outlineLevel="0" collapsed="false">
      <c r="A32" s="8" t="s">
        <v>49</v>
      </c>
      <c r="B32" s="8"/>
      <c r="C32" s="8"/>
      <c r="D32" s="8"/>
    </row>
  </sheetData>
  <mergeCells count="5">
    <mergeCell ref="A1:D1"/>
    <mergeCell ref="A5:D5"/>
    <mergeCell ref="A13:D13"/>
    <mergeCell ref="A23:D23"/>
    <mergeCell ref="A32:D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2"/>
  </cols>
  <sheetData>
    <row r="1" customFormat="false" ht="17.35" hidden="false" customHeight="false" outlineLevel="0" collapsed="false">
      <c r="A1" s="1" t="s">
        <v>50</v>
      </c>
      <c r="B1" s="1"/>
      <c r="C1" s="1"/>
    </row>
    <row r="3" customFormat="false" ht="15" hidden="false" customHeight="false" outlineLevel="0" collapsed="false">
      <c r="A3" s="5" t="s">
        <v>51</v>
      </c>
      <c r="B3" s="9" t="s">
        <v>52</v>
      </c>
    </row>
    <row r="4" customFormat="false" ht="15" hidden="false" customHeight="false" outlineLevel="0" collapsed="false">
      <c r="A4" s="5" t="s">
        <v>53</v>
      </c>
      <c r="B4" s="9" t="s">
        <v>54</v>
      </c>
    </row>
    <row r="5" customFormat="false" ht="15" hidden="false" customHeight="false" outlineLevel="0" collapsed="false">
      <c r="A5" s="5" t="s">
        <v>55</v>
      </c>
      <c r="B5" s="9" t="s">
        <v>56</v>
      </c>
    </row>
    <row r="6" customFormat="false" ht="15" hidden="false" customHeight="false" outlineLevel="0" collapsed="false">
      <c r="A6" s="5" t="s">
        <v>57</v>
      </c>
      <c r="B6" s="9" t="s">
        <v>58</v>
      </c>
    </row>
    <row r="7" customFormat="false" ht="15" hidden="false" customHeight="false" outlineLevel="0" collapsed="false">
      <c r="A7" s="5" t="s">
        <v>59</v>
      </c>
      <c r="B7" s="9" t="n">
        <v>11</v>
      </c>
    </row>
    <row r="8" customFormat="false" ht="15" hidden="false" customHeight="false" outlineLevel="0" collapsed="false">
      <c r="A8" s="5" t="s">
        <v>60</v>
      </c>
      <c r="B8" s="9" t="n">
        <v>0</v>
      </c>
    </row>
    <row r="9" customFormat="false" ht="15" hidden="false" customHeight="false" outlineLevel="0" collapsed="false">
      <c r="A9" s="5" t="s">
        <v>61</v>
      </c>
      <c r="B9" s="9" t="s">
        <v>62</v>
      </c>
    </row>
    <row r="10" customFormat="false" ht="15" hidden="false" customHeight="false" outlineLevel="0" collapsed="false">
      <c r="A10" s="5" t="s">
        <v>63</v>
      </c>
      <c r="B10" s="9" t="s">
        <v>64</v>
      </c>
    </row>
    <row r="11" customFormat="false" ht="15" hidden="false" customHeight="false" outlineLevel="0" collapsed="false">
      <c r="A11" s="5" t="s">
        <v>65</v>
      </c>
      <c r="B11" s="9" t="n">
        <v>11</v>
      </c>
    </row>
    <row r="12" customFormat="false" ht="15" hidden="false" customHeight="false" outlineLevel="0" collapsed="false">
      <c r="A12" s="5" t="s">
        <v>66</v>
      </c>
      <c r="B12" s="9" t="s">
        <v>56</v>
      </c>
    </row>
    <row r="13" customFormat="false" ht="15" hidden="false" customHeight="false" outlineLevel="0" collapsed="false">
      <c r="A13" s="5" t="s">
        <v>67</v>
      </c>
      <c r="B13" s="9" t="s">
        <v>62</v>
      </c>
    </row>
    <row r="14" customFormat="false" ht="15" hidden="false" customHeight="false" outlineLevel="0" collapsed="false">
      <c r="A14" s="5" t="s">
        <v>68</v>
      </c>
      <c r="B14" s="9" t="n">
        <v>0</v>
      </c>
    </row>
    <row r="15" customFormat="false" ht="15" hidden="false" customHeight="false" outlineLevel="0" collapsed="false">
      <c r="A15" s="5" t="s">
        <v>69</v>
      </c>
      <c r="B15" s="9" t="n">
        <v>0</v>
      </c>
    </row>
    <row r="16" customFormat="false" ht="15" hidden="false" customHeight="false" outlineLevel="0" collapsed="false">
      <c r="A16" s="5" t="s">
        <v>70</v>
      </c>
      <c r="B16" s="9" t="s">
        <v>62</v>
      </c>
    </row>
    <row r="17" customFormat="false" ht="15" hidden="false" customHeight="false" outlineLevel="0" collapsed="false">
      <c r="A17" s="5" t="s">
        <v>71</v>
      </c>
      <c r="B17" s="9" t="n">
        <v>0</v>
      </c>
    </row>
    <row r="18" customFormat="false" ht="15" hidden="false" customHeight="false" outlineLevel="0" collapsed="false">
      <c r="A18" s="5" t="s">
        <v>72</v>
      </c>
      <c r="B18" s="9" t="s">
        <v>62</v>
      </c>
    </row>
    <row r="19" customFormat="false" ht="15" hidden="false" customHeight="false" outlineLevel="0" collapsed="false">
      <c r="A19" s="5" t="s">
        <v>73</v>
      </c>
      <c r="B19" s="9" t="s">
        <v>62</v>
      </c>
    </row>
    <row r="20" customFormat="false" ht="15" hidden="false" customHeight="false" outlineLevel="0" collapsed="false">
      <c r="A20" s="5" t="s">
        <v>74</v>
      </c>
      <c r="B20" s="6" t="n">
        <v>0</v>
      </c>
    </row>
    <row r="22" customFormat="false" ht="15" hidden="false" customHeight="false" outlineLevel="0" collapsed="false">
      <c r="A22" s="2" t="s">
        <v>75</v>
      </c>
      <c r="B22" s="10" t="n">
        <f aca="false">IF(B5="Entry",Parámetros!B6,IF(B5="Reference",Parámetros!B7,Parámetros!B8))</f>
        <v>120000</v>
      </c>
    </row>
  </sheetData>
  <mergeCells count="1">
    <mergeCell ref="A1:C1"/>
  </mergeCells>
  <dataValidations count="9">
    <dataValidation allowBlank="true" errorStyle="stop" operator="between" showDropDown="false" showErrorMessage="false" showInputMessage="false" sqref="B5" type="list">
      <formula1>"Entry,Reference,Premium"</formula1>
      <formula2>0</formula2>
    </dataValidation>
    <dataValidation allowBlank="true" errorStyle="stop" operator="between" showDropDown="false" showErrorMessage="false" showInputMessage="false" sqref="B6" type="list">
      <formula1>"Privada,Cohorte"</formula1>
      <formula2>0</formula2>
    </dataValidation>
    <dataValidation allowBlank="true" errorStyle="stop" operator="between" showDropDown="false" showErrorMessage="false" showInputMessage="false" sqref="B12" type="list">
      <formula1>"Standard,Premium"</formula1>
      <formula2>0</formula2>
    </dataValidation>
    <dataValidation allowBlank="true" errorStyle="stop" operator="between" showDropDown="false" showErrorMessage="false" showInputMessage="false" sqref="B9" type="list">
      <formula1>"Sí,No"</formula1>
      <formula2>0</formula2>
    </dataValidation>
    <dataValidation allowBlank="true" errorStyle="stop" operator="between" showDropDown="false" showErrorMessage="false" showInputMessage="false" sqref="B10" type="list">
      <formula1>"Sí,No"</formula1>
      <formula2>0</formula2>
    </dataValidation>
    <dataValidation allowBlank="true" errorStyle="stop" operator="between" showDropDown="false" showErrorMessage="false" showInputMessage="false" sqref="B13" type="list">
      <formula1>"Sí,No"</formula1>
      <formula2>0</formula2>
    </dataValidation>
    <dataValidation allowBlank="true" errorStyle="stop" operator="between" showDropDown="false" showErrorMessage="false" showInputMessage="false" sqref="B16" type="list">
      <formula1>"Sí,No"</formula1>
      <formula2>0</formula2>
    </dataValidation>
    <dataValidation allowBlank="true" errorStyle="stop" operator="between" showDropDown="false" showErrorMessage="false" showInputMessage="false" sqref="B18" type="list">
      <formula1>"Sí,No"</formula1>
      <formula2>0</formula2>
    </dataValidation>
    <dataValidation allowBlank="true" errorStyle="stop" operator="between" showDropDown="false" showErrorMessage="false" showInputMessage="false" sqref="B19" type="list">
      <formula1>"Sí,No"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13"/>
    <col collapsed="false" customWidth="true" hidden="false" outlineLevel="0" max="3" min="3" style="0" width="9"/>
    <col collapsed="false" customWidth="true" hidden="false" outlineLevel="0" max="4" min="4" style="0" width="15"/>
    <col collapsed="false" customWidth="true" hidden="false" outlineLevel="0" max="5" min="5" style="0" width="16"/>
  </cols>
  <sheetData>
    <row r="1" customFormat="false" ht="17.35" hidden="false" customHeight="false" outlineLevel="0" collapsed="false">
      <c r="A1" s="1" t="s">
        <v>76</v>
      </c>
      <c r="B1" s="1"/>
      <c r="C1" s="1"/>
      <c r="D1" s="1"/>
      <c r="E1" s="1"/>
    </row>
    <row r="2" customFormat="false" ht="15" hidden="false" customHeight="false" outlineLevel="0" collapsed="false">
      <c r="A2" s="2" t="s">
        <v>77</v>
      </c>
      <c r="B2" s="11" t="str">
        <f aca="false">Cotizador!B3</f>
        <v>[Nombre / codename]</v>
      </c>
      <c r="D2" s="2" t="s">
        <v>78</v>
      </c>
      <c r="E2" s="11" t="str">
        <f aca="false">Cotizador!B4</f>
        <v>2026-06-23</v>
      </c>
    </row>
    <row r="3" customFormat="false" ht="15" hidden="false" customHeight="false" outlineLevel="0" collapsed="false">
      <c r="A3" s="2" t="s">
        <v>79</v>
      </c>
      <c r="B3" s="12" t="n">
        <f aca="false">Parámetros!B3</f>
        <v>17.5</v>
      </c>
    </row>
    <row r="5" customFormat="false" ht="15" hidden="false" customHeight="false" outlineLevel="0" collapsed="false">
      <c r="A5" s="13" t="s">
        <v>80</v>
      </c>
      <c r="B5" s="13" t="s">
        <v>81</v>
      </c>
      <c r="C5" s="13" t="s">
        <v>82</v>
      </c>
      <c r="D5" s="13" t="s">
        <v>4</v>
      </c>
      <c r="E5" s="13" t="s">
        <v>83</v>
      </c>
    </row>
    <row r="6" customFormat="false" ht="15" hidden="false" customHeight="false" outlineLevel="0" collapsed="false">
      <c r="A6" s="4" t="s">
        <v>84</v>
      </c>
      <c r="B6" s="4"/>
      <c r="C6" s="4"/>
      <c r="D6" s="4"/>
      <c r="E6" s="4"/>
    </row>
    <row r="7" customFormat="false" ht="15" hidden="false" customHeight="false" outlineLevel="0" collapsed="false">
      <c r="A7" s="14" t="s">
        <v>85</v>
      </c>
      <c r="B7" s="15" t="s">
        <v>86</v>
      </c>
      <c r="C7" s="15" t="n">
        <v>1</v>
      </c>
      <c r="D7" s="10" t="n">
        <f aca="false">Cotizador!B22</f>
        <v>120000</v>
      </c>
      <c r="E7" s="10" t="n">
        <f aca="false">D7*Parámetros!B3</f>
        <v>2100000</v>
      </c>
    </row>
    <row r="8" customFormat="false" ht="15" hidden="false" customHeight="false" outlineLevel="0" collapsed="false">
      <c r="A8" s="14" t="s">
        <v>87</v>
      </c>
      <c r="B8" s="15" t="s">
        <v>86</v>
      </c>
      <c r="C8" s="15" t="n">
        <f aca="false">IF(Cotizador!B9="Sí",1,0)</f>
        <v>0</v>
      </c>
      <c r="D8" s="10" t="n">
        <f aca="false">IF(Cotizador!B9="Sí",Parámetros!B9,0)</f>
        <v>0</v>
      </c>
      <c r="E8" s="10" t="n">
        <f aca="false">D8*Parámetros!B3</f>
        <v>0</v>
      </c>
    </row>
    <row r="9" customFormat="false" ht="15" hidden="false" customHeight="false" outlineLevel="0" collapsed="false">
      <c r="A9" s="14" t="s">
        <v>88</v>
      </c>
      <c r="B9" s="15" t="s">
        <v>86</v>
      </c>
      <c r="C9" s="15" t="n">
        <f aca="false">IF(Cotizador!B10="Sí",1,0)</f>
        <v>1</v>
      </c>
      <c r="D9" s="10" t="n">
        <f aca="false">IF(Cotizador!B10="Sí",Parámetros!B10,0)</f>
        <v>20000</v>
      </c>
      <c r="E9" s="10" t="n">
        <f aca="false">D9*Parámetros!B3</f>
        <v>350000</v>
      </c>
    </row>
    <row r="10" customFormat="false" ht="15" hidden="false" customHeight="false" outlineLevel="0" collapsed="false">
      <c r="A10" s="14" t="s">
        <v>89</v>
      </c>
      <c r="B10" s="15" t="s">
        <v>86</v>
      </c>
      <c r="C10" s="15" t="n">
        <f aca="false">Cotizador!B11</f>
        <v>11</v>
      </c>
      <c r="D10" s="10" t="n">
        <f aca="false">Cotizador!B11*Parámetros!B11</f>
        <v>1100</v>
      </c>
      <c r="E10" s="10" t="n">
        <f aca="false">D10*Parámetros!B3</f>
        <v>19250</v>
      </c>
    </row>
    <row r="11" customFormat="false" ht="15" hidden="false" customHeight="false" outlineLevel="0" collapsed="false">
      <c r="A11" s="14" t="s">
        <v>90</v>
      </c>
      <c r="B11" s="15" t="s">
        <v>86</v>
      </c>
      <c r="C11" s="15" t="n">
        <f aca="false">Cotizador!B8</f>
        <v>0</v>
      </c>
      <c r="D11" s="10" t="n">
        <f aca="false">Cotizador!B8*Parámetros!B16</f>
        <v>0</v>
      </c>
      <c r="E11" s="10" t="n">
        <f aca="false">D11*Parámetros!B3</f>
        <v>0</v>
      </c>
    </row>
    <row r="12" customFormat="false" ht="15" hidden="false" customHeight="false" outlineLevel="0" collapsed="false">
      <c r="A12" s="14" t="s">
        <v>91</v>
      </c>
      <c r="B12" s="15" t="s">
        <v>86</v>
      </c>
      <c r="C12" s="15" t="n">
        <f aca="false">IF(Cotizador!B13="Sí",1,0)</f>
        <v>0</v>
      </c>
      <c r="D12" s="10" t="n">
        <f aca="false">IF(Cotizador!B13="Sí",Parámetros!B19,0)</f>
        <v>0</v>
      </c>
      <c r="E12" s="10" t="n">
        <f aca="false">D12*Parámetros!B3</f>
        <v>0</v>
      </c>
    </row>
    <row r="14" customFormat="false" ht="15" hidden="false" customHeight="false" outlineLevel="0" collapsed="false">
      <c r="A14" s="4" t="s">
        <v>16</v>
      </c>
      <c r="B14" s="4"/>
      <c r="C14" s="4"/>
      <c r="D14" s="4"/>
      <c r="E14" s="4"/>
    </row>
    <row r="15" customFormat="false" ht="15" hidden="false" customHeight="false" outlineLevel="0" collapsed="false">
      <c r="A15" s="14" t="s">
        <v>92</v>
      </c>
      <c r="B15" s="15" t="s">
        <v>46</v>
      </c>
      <c r="C15" s="15" t="n">
        <v>1</v>
      </c>
      <c r="D15" s="10" t="n">
        <f aca="false">Parámetros!B14</f>
        <v>18000</v>
      </c>
      <c r="E15" s="10" t="n">
        <f aca="false">D15*Parámetros!B3</f>
        <v>315000</v>
      </c>
    </row>
    <row r="16" customFormat="false" ht="15" hidden="false" customHeight="false" outlineLevel="0" collapsed="false">
      <c r="A16" s="14" t="s">
        <v>93</v>
      </c>
      <c r="B16" s="15" t="s">
        <v>46</v>
      </c>
      <c r="C16" s="15" t="n">
        <f aca="false">Cotizador!B7+Cotizador!B8</f>
        <v>11</v>
      </c>
      <c r="D16" s="10" t="n">
        <f aca="false">(Cotizador!B7+Cotizador!B8)*Parámetros!B15</f>
        <v>13200</v>
      </c>
      <c r="E16" s="10" t="n">
        <f aca="false">D16*Parámetros!B3</f>
        <v>231000</v>
      </c>
    </row>
    <row r="17" customFormat="false" ht="23.85" hidden="false" customHeight="false" outlineLevel="0" collapsed="false">
      <c r="A17" s="14" t="s">
        <v>94</v>
      </c>
      <c r="B17" s="15" t="s">
        <v>46</v>
      </c>
      <c r="C17" s="15" t="n">
        <v>1</v>
      </c>
      <c r="D17" s="10" t="n">
        <f aca="false">Parámetros!B17</f>
        <v>24000</v>
      </c>
      <c r="E17" s="10" t="n">
        <f aca="false">D17*Parámetros!B3</f>
        <v>420000</v>
      </c>
    </row>
    <row r="18" customFormat="false" ht="15" hidden="false" customHeight="false" outlineLevel="0" collapsed="false">
      <c r="A18" s="14" t="s">
        <v>95</v>
      </c>
      <c r="B18" s="15" t="s">
        <v>46</v>
      </c>
      <c r="C18" s="15" t="n">
        <f aca="false">IF(Cotizador!B12="Premium",1,0)</f>
        <v>1</v>
      </c>
      <c r="D18" s="10" t="n">
        <f aca="false">IF(Cotizador!B12="Premium",Parámetros!B18,0)</f>
        <v>6000</v>
      </c>
      <c r="E18" s="10" t="n">
        <f aca="false">D18*Parámetros!B3</f>
        <v>105000</v>
      </c>
    </row>
    <row r="19" customFormat="false" ht="15" hidden="false" customHeight="false" outlineLevel="0" collapsed="false">
      <c r="A19" s="14" t="s">
        <v>96</v>
      </c>
      <c r="B19" s="15" t="s">
        <v>46</v>
      </c>
      <c r="C19" s="15" t="n">
        <f aca="false">Cotizador!B14</f>
        <v>0</v>
      </c>
      <c r="D19" s="10" t="n">
        <f aca="false">IF(Cotizador!B13="Sí",MAX(Parámetros!B20,Cotizador!B14*Parámetros!B21),0)</f>
        <v>0</v>
      </c>
      <c r="E19" s="10" t="n">
        <f aca="false">D19*Parámetros!B3</f>
        <v>0</v>
      </c>
    </row>
    <row r="20" customFormat="false" ht="15" hidden="false" customHeight="false" outlineLevel="0" collapsed="false">
      <c r="A20" s="14" t="s">
        <v>97</v>
      </c>
      <c r="B20" s="15" t="s">
        <v>46</v>
      </c>
      <c r="C20" s="15" t="n">
        <f aca="false">IF(Cotizador!B19="Sí",1,0)</f>
        <v>0</v>
      </c>
      <c r="D20" s="10" t="n">
        <f aca="false">IF(Cotizador!B19="Sí",Parámetros!B28,0)</f>
        <v>0</v>
      </c>
      <c r="E20" s="10" t="n">
        <f aca="false">D20*Parámetros!B3</f>
        <v>0</v>
      </c>
    </row>
    <row r="22" customFormat="false" ht="15" hidden="false" customHeight="false" outlineLevel="0" collapsed="false">
      <c r="A22" s="4" t="s">
        <v>34</v>
      </c>
      <c r="B22" s="4"/>
      <c r="C22" s="4"/>
      <c r="D22" s="4"/>
      <c r="E22" s="4"/>
    </row>
    <row r="23" customFormat="false" ht="15" hidden="false" customHeight="false" outlineLevel="0" collapsed="false">
      <c r="A23" s="14" t="s">
        <v>98</v>
      </c>
      <c r="B23" s="15" t="s">
        <v>99</v>
      </c>
      <c r="C23" s="15" t="n">
        <f aca="false">Cotizador!B15</f>
        <v>0</v>
      </c>
      <c r="D23" s="10" t="n">
        <f aca="false">Cotizador!B15*Cotizador!B22*Parámetros!B24</f>
        <v>0</v>
      </c>
      <c r="E23" s="10" t="n">
        <f aca="false">D23*Parámetros!B3</f>
        <v>0</v>
      </c>
    </row>
    <row r="24" customFormat="false" ht="15" hidden="false" customHeight="false" outlineLevel="0" collapsed="false">
      <c r="A24" s="14" t="s">
        <v>38</v>
      </c>
      <c r="B24" s="15" t="s">
        <v>99</v>
      </c>
      <c r="C24" s="15" t="n">
        <f aca="false">IF(Cotizador!B16="Sí",1,0)</f>
        <v>0</v>
      </c>
      <c r="D24" s="10" t="n">
        <f aca="false">IF(Cotizador!B16="Sí",Parámetros!B25,0)</f>
        <v>0</v>
      </c>
      <c r="E24" s="10" t="n">
        <f aca="false">D24*Parámetros!B3</f>
        <v>0</v>
      </c>
    </row>
    <row r="25" customFormat="false" ht="15" hidden="false" customHeight="false" outlineLevel="0" collapsed="false">
      <c r="A25" s="14" t="s">
        <v>100</v>
      </c>
      <c r="B25" s="15" t="s">
        <v>99</v>
      </c>
      <c r="C25" s="15" t="n">
        <f aca="false">Cotizador!B17</f>
        <v>0</v>
      </c>
      <c r="D25" s="10" t="n">
        <f aca="false">Cotizador!B17*Parámetros!B26</f>
        <v>0</v>
      </c>
      <c r="E25" s="10" t="n">
        <f aca="false">D25*Parámetros!B3</f>
        <v>0</v>
      </c>
    </row>
    <row r="26" customFormat="false" ht="15" hidden="false" customHeight="false" outlineLevel="0" collapsed="false">
      <c r="A26" s="14" t="s">
        <v>101</v>
      </c>
      <c r="B26" s="15" t="s">
        <v>99</v>
      </c>
      <c r="C26" s="15" t="n">
        <f aca="false">IF(Cotizador!B18="Sí",1,0)</f>
        <v>0</v>
      </c>
      <c r="D26" s="10" t="n">
        <f aca="false">IF(Cotizador!B18="Sí",Parámetros!B27,0)</f>
        <v>0</v>
      </c>
      <c r="E26" s="10" t="n">
        <f aca="false">D26*Parámetros!B3</f>
        <v>0</v>
      </c>
    </row>
    <row r="27" customFormat="false" ht="15" hidden="false" customHeight="false" outlineLevel="0" collapsed="false">
      <c r="A27" s="14" t="s">
        <v>102</v>
      </c>
      <c r="B27" s="15" t="s">
        <v>99</v>
      </c>
      <c r="C27" s="15" t="n">
        <v>1</v>
      </c>
      <c r="D27" s="10" t="n">
        <f aca="false">Cotizador!B20</f>
        <v>0</v>
      </c>
      <c r="E27" s="10" t="n">
        <f aca="false">D27*Parámetros!B3</f>
        <v>0</v>
      </c>
    </row>
    <row r="30" customFormat="false" ht="15" hidden="false" customHeight="false" outlineLevel="0" collapsed="false">
      <c r="A30" s="16" t="s">
        <v>103</v>
      </c>
      <c r="B30" s="16"/>
      <c r="C30" s="16"/>
      <c r="D30" s="17" t="n">
        <f aca="false">SUM(D7:D12)</f>
        <v>141100</v>
      </c>
      <c r="E30" s="17" t="n">
        <f aca="false">D30*Parámetros!B3</f>
        <v>2469250</v>
      </c>
    </row>
    <row r="31" customFormat="false" ht="15" hidden="false" customHeight="false" outlineLevel="0" collapsed="false">
      <c r="A31" s="16" t="s">
        <v>104</v>
      </c>
      <c r="B31" s="16"/>
      <c r="C31" s="16"/>
      <c r="D31" s="17" t="n">
        <f aca="false">SUM(D15:D20)</f>
        <v>61200</v>
      </c>
      <c r="E31" s="17" t="n">
        <f aca="false">D31*Parámetros!B3</f>
        <v>1071000</v>
      </c>
    </row>
    <row r="32" customFormat="false" ht="15" hidden="false" customHeight="false" outlineLevel="0" collapsed="false">
      <c r="A32" s="16" t="s">
        <v>105</v>
      </c>
      <c r="B32" s="16"/>
      <c r="C32" s="16"/>
      <c r="D32" s="17" t="n">
        <f aca="false">SUM(D23:D27)</f>
        <v>0</v>
      </c>
      <c r="E32" s="17" t="n">
        <f aca="false">D32*Parámetros!B3</f>
        <v>0</v>
      </c>
    </row>
    <row r="33" customFormat="false" ht="15" hidden="false" customHeight="false" outlineLevel="0" collapsed="false">
      <c r="A33" s="18" t="s">
        <v>106</v>
      </c>
      <c r="B33" s="18"/>
      <c r="C33" s="18"/>
      <c r="D33" s="17" t="n">
        <f aca="false">D30+D31+D32</f>
        <v>202300</v>
      </c>
      <c r="E33" s="17" t="n">
        <f aca="false">D33*Parámetros!B3</f>
        <v>3540250</v>
      </c>
    </row>
    <row r="34" customFormat="false" ht="15" hidden="false" customHeight="false" outlineLevel="0" collapsed="false">
      <c r="A34" s="18" t="s">
        <v>107</v>
      </c>
      <c r="B34" s="18"/>
      <c r="C34" s="18"/>
      <c r="D34" s="17" t="n">
        <f aca="false">D31</f>
        <v>61200</v>
      </c>
      <c r="E34" s="17" t="n">
        <f aca="false">D34*Parámetros!B3</f>
        <v>1071000</v>
      </c>
    </row>
    <row r="36" customFormat="false" ht="15" hidden="false" customHeight="false" outlineLevel="0" collapsed="false">
      <c r="A36" s="8" t="s">
        <v>108</v>
      </c>
      <c r="B36" s="8"/>
      <c r="C36" s="8"/>
      <c r="D36" s="8"/>
      <c r="E36" s="8"/>
    </row>
    <row r="37" customFormat="false" ht="15" hidden="false" customHeight="false" outlineLevel="0" collapsed="false">
      <c r="A37" s="8" t="s">
        <v>109</v>
      </c>
      <c r="B37" s="8"/>
      <c r="C37" s="8"/>
      <c r="D37" s="8"/>
      <c r="E37" s="8"/>
    </row>
    <row r="38" customFormat="false" ht="15" hidden="false" customHeight="false" outlineLevel="0" collapsed="false">
      <c r="A38" s="8" t="s">
        <v>110</v>
      </c>
      <c r="B38" s="8"/>
      <c r="C38" s="8"/>
      <c r="D38" s="8"/>
      <c r="E38" s="8"/>
    </row>
  </sheetData>
  <mergeCells count="12">
    <mergeCell ref="A1:E1"/>
    <mergeCell ref="A6:E6"/>
    <mergeCell ref="A14:E14"/>
    <mergeCell ref="A22:E22"/>
    <mergeCell ref="A30:C30"/>
    <mergeCell ref="A31:C31"/>
    <mergeCell ref="A32:C32"/>
    <mergeCell ref="A33:C33"/>
    <mergeCell ref="A34:C34"/>
    <mergeCell ref="A36:E36"/>
    <mergeCell ref="A37:E37"/>
    <mergeCell ref="A38:E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82"/>
  </cols>
  <sheetData>
    <row r="1" customFormat="false" ht="17.35" hidden="false" customHeight="false" outlineLevel="0" collapsed="false">
      <c r="A1" s="1" t="s">
        <v>111</v>
      </c>
      <c r="B1" s="1"/>
    </row>
    <row r="3" customFormat="false" ht="15" hidden="false" customHeight="false" outlineLevel="0" collapsed="false">
      <c r="A3" s="4" t="s">
        <v>112</v>
      </c>
      <c r="B3" s="4"/>
    </row>
    <row r="4" customFormat="false" ht="35.05" hidden="false" customHeight="false" outlineLevel="0" collapsed="false">
      <c r="A4" s="19" t="s">
        <v>113</v>
      </c>
      <c r="B4" s="20" t="s">
        <v>114</v>
      </c>
    </row>
    <row r="5" customFormat="false" ht="23.85" hidden="false" customHeight="false" outlineLevel="0" collapsed="false">
      <c r="A5" s="19" t="s">
        <v>87</v>
      </c>
      <c r="B5" s="20" t="s">
        <v>115</v>
      </c>
    </row>
    <row r="6" customFormat="false" ht="23.85" hidden="false" customHeight="false" outlineLevel="0" collapsed="false">
      <c r="A6" s="19" t="s">
        <v>116</v>
      </c>
      <c r="B6" s="20" t="s">
        <v>117</v>
      </c>
    </row>
    <row r="7" customFormat="false" ht="23.85" hidden="false" customHeight="false" outlineLevel="0" collapsed="false">
      <c r="A7" s="19" t="s">
        <v>89</v>
      </c>
      <c r="B7" s="20" t="s">
        <v>118</v>
      </c>
    </row>
    <row r="8" customFormat="false" ht="15" hidden="false" customHeight="false" outlineLevel="0" collapsed="false">
      <c r="A8" s="4" t="s">
        <v>119</v>
      </c>
      <c r="B8" s="4"/>
    </row>
    <row r="9" customFormat="false" ht="35.05" hidden="false" customHeight="false" outlineLevel="0" collapsed="false">
      <c r="A9" s="19" t="s">
        <v>120</v>
      </c>
      <c r="B9" s="20" t="s">
        <v>121</v>
      </c>
    </row>
    <row r="10" customFormat="false" ht="23.85" hidden="false" customHeight="false" outlineLevel="0" collapsed="false">
      <c r="A10" s="19" t="s">
        <v>122</v>
      </c>
      <c r="B10" s="20" t="s">
        <v>123</v>
      </c>
    </row>
    <row r="11" customFormat="false" ht="23.85" hidden="false" customHeight="false" outlineLevel="0" collapsed="false">
      <c r="A11" s="19" t="s">
        <v>124</v>
      </c>
      <c r="B11" s="20" t="s">
        <v>125</v>
      </c>
    </row>
    <row r="12" customFormat="false" ht="23.85" hidden="false" customHeight="false" outlineLevel="0" collapsed="false">
      <c r="A12" s="19" t="s">
        <v>126</v>
      </c>
      <c r="B12" s="20" t="s">
        <v>127</v>
      </c>
    </row>
    <row r="13" customFormat="false" ht="15" hidden="false" customHeight="false" outlineLevel="0" collapsed="false">
      <c r="A13" s="19" t="s">
        <v>128</v>
      </c>
      <c r="B13" s="20" t="s">
        <v>129</v>
      </c>
    </row>
    <row r="14" customFormat="false" ht="15" hidden="false" customHeight="false" outlineLevel="0" collapsed="false">
      <c r="A14" s="4" t="s">
        <v>130</v>
      </c>
      <c r="B14" s="4"/>
    </row>
    <row r="15" customFormat="false" ht="15" hidden="false" customHeight="false" outlineLevel="0" collapsed="false">
      <c r="A15" s="19" t="s">
        <v>131</v>
      </c>
      <c r="B15" s="20" t="s">
        <v>132</v>
      </c>
    </row>
    <row r="16" customFormat="false" ht="15" hidden="false" customHeight="false" outlineLevel="0" collapsed="false">
      <c r="A16" s="19" t="s">
        <v>38</v>
      </c>
      <c r="B16" s="20" t="s">
        <v>133</v>
      </c>
    </row>
    <row r="17" customFormat="false" ht="15" hidden="false" customHeight="false" outlineLevel="0" collapsed="false">
      <c r="A17" s="19" t="s">
        <v>47</v>
      </c>
      <c r="B17" s="20" t="s">
        <v>134</v>
      </c>
    </row>
    <row r="18" customFormat="false" ht="15" hidden="false" customHeight="false" outlineLevel="0" collapsed="false">
      <c r="A18" s="19" t="s">
        <v>135</v>
      </c>
      <c r="B18" s="20" t="s">
        <v>136</v>
      </c>
    </row>
    <row r="19" customFormat="false" ht="15" hidden="false" customHeight="false" outlineLevel="0" collapsed="false">
      <c r="A19" s="19" t="s">
        <v>137</v>
      </c>
      <c r="B19" s="20" t="s">
        <v>138</v>
      </c>
    </row>
    <row r="20" customFormat="false" ht="15" hidden="false" customHeight="false" outlineLevel="0" collapsed="false">
      <c r="A20" s="19" t="s">
        <v>139</v>
      </c>
      <c r="B20" s="20" t="s">
        <v>140</v>
      </c>
    </row>
  </sheetData>
  <mergeCells count="4">
    <mergeCell ref="A1:B1"/>
    <mergeCell ref="A3:B3"/>
    <mergeCell ref="A8:B8"/>
    <mergeCell ref="A14:B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2026-06-24T12:35:57Z</dcterms:created>
  <dc:creator>openpyxl</dc:creator>
  <dc:description/>
  <dc:language>en-US</dc:language>
  <cp:lastModifiedBy/>
  <dcterms:modified xsi:type="dcterms:W3CDTF">2026-06-24T12:35:57Z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