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en" sheetId="1" state="visible" r:id="rId3"/>
    <sheet name="Profit Protector" sheetId="2" state="visible" r:id="rId4"/>
    <sheet name="Profit Maximizer" sheetId="3" state="visible" r:id="rId5"/>
    <sheet name="Paquete (Bundle)" sheetId="4" state="visible" r:id="rId6"/>
    <sheet name="Por Industria" sheetId="5" state="visible" r:id="rId7"/>
    <sheet name="Anclas de Valor" sheetId="6" state="visible" r:id="rId8"/>
    <sheet name="Supuestos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<sst xmlns="http://schemas.openxmlformats.org/spreadsheetml/2006/main" count="257" uniqueCount="188">
  <si>
    <t xml:space="preserve">MODELO DE PRICING — Programas Certificados EmpowerLabs/HiORG</t>
  </si>
  <si>
    <t xml:space="preserve">Profit Maximizer (ganar más) + Profit Protector (no perder) · USA + LATAM · segmentado por industria</t>
  </si>
  <si>
    <t xml:space="preserve">Arquitectura</t>
  </si>
  <si>
    <t xml:space="preserve">Tres capas por producto: ASSESS (diagnóstico, entrada) → CERTIFY (certificación por niveles de madurez, hito) → PROTECT (membresía anual, motor recurrente).</t>
  </si>
  <si>
    <t xml:space="preserve">Lección de mercado</t>
  </si>
  <si>
    <t xml:space="preserve">Modelo Vanta/Drata: la suscripción vende monitoreo+readiness; la certificación es un evento aparte. El margen vive en la membresía, no en el certificado.</t>
  </si>
  <si>
    <t xml:space="preserve">Dos mercados</t>
  </si>
  <si>
    <t xml:space="preserve">USA en USD (precio pleno). LATAM ≈ 55% del precio USA (poder adquisitivo + el mercado premia el paquete integrado); listar en MXN.</t>
  </si>
  <si>
    <t xml:space="preserve">Bundle</t>
  </si>
  <si>
    <t xml:space="preserve">Profit Maximizer + Profit Protector con puerta de diagnóstico compartida y membresía combinada: 15% de descuento. Sube LTV y eleva la conversación al CEO/consejo.</t>
  </si>
  <si>
    <t xml:space="preserve">Success fee (PMX)</t>
  </si>
  <si>
    <t xml:space="preserve">Profit Maximizer agrega 10–20% sobre el costo oculto/ahorro validado — su firma; puede superar el fijo.</t>
  </si>
  <si>
    <t xml:space="preserve">Palancas</t>
  </si>
  <si>
    <t xml:space="preserve">(1) Acreditar el diagnóstico a la membresía. (2) Bundlear re-certificación en Manage/Best. (3) Escalar por bandas de headcount/ingreso. (4) Precio por valor según industria.</t>
  </si>
  <si>
    <t xml:space="preserve">Industrias (fase 1)</t>
  </si>
  <si>
    <t xml:space="preserve">Servicios Financieros (Protector-líder, premium), Retail (bundle, shrink+robo interno), Logística (bundle, robo de carga interno + flete). Manufactura = fase 2.</t>
  </si>
  <si>
    <t xml:space="preserve">Cómo leer</t>
  </si>
  <si>
    <t xml:space="preserve">Hojas: Profit Protector · Profit Maximizer · Paquete (Bundle) · Por Industria · Anclas de Valor · Supuestos (inputs editables en amarillo).</t>
  </si>
  <si>
    <t xml:space="preserve">Cifras indicativas — validar con deals reales. Anclas de valor citadas en la hoja 'Anclas de Valor'. Confianza media en absolutos; alta en estructura/ratios.</t>
  </si>
  <si>
    <t xml:space="preserve">PROFIT PROTECTOR — Pricing (USD)</t>
  </si>
  <si>
    <t xml:space="preserve">Capa</t>
  </si>
  <si>
    <t xml:space="preserve">Componente</t>
  </si>
  <si>
    <t xml:space="preserve">USA Low</t>
  </si>
  <si>
    <t xml:space="preserve">USA High</t>
  </si>
  <si>
    <t xml:space="preserve">LATAM Low</t>
  </si>
  <si>
    <t xml:space="preserve">LATAM High</t>
  </si>
  <si>
    <t xml:space="preserve">Recurrencia</t>
  </si>
  <si>
    <t xml:space="preserve">Nota</t>
  </si>
  <si>
    <t xml:space="preserve">ASSESS</t>
  </si>
  <si>
    <t xml:space="preserve">Auto-evaluación (self-serve)</t>
  </si>
  <si>
    <t xml:space="preserve">Una vez / 6m</t>
  </si>
  <si>
    <t xml:space="preserve">Metodología de autoservicio si no quieren revisión</t>
  </si>
  <si>
    <t xml:space="preserve">Diagnóstico de exposición guiado (+ Canal Confidencial)</t>
  </si>
  <si>
    <t xml:space="preserve">Analista + reporte + pérdida esperada; se acredita a Año 1</t>
  </si>
  <si>
    <t xml:space="preserve">CERTIFY</t>
  </si>
  <si>
    <t xml:space="preserve">N1 · Ready (postura base)</t>
  </si>
  <si>
    <t xml:space="preserve">Una vez</t>
  </si>
  <si>
    <t xml:space="preserve">Atestación de postura base</t>
  </si>
  <si>
    <t xml:space="preserve">N2 · Certified (controles auditados)</t>
  </si>
  <si>
    <t xml:space="preserve">Profit Protector Certified · mapea ISO 27001/37301</t>
  </si>
  <si>
    <t xml:space="preserve">N3 · Resilient (multi-framework)</t>
  </si>
  <si>
    <t xml:space="preserve">Continuo atestado · auditor externo aparte</t>
  </si>
  <si>
    <t xml:space="preserve">PROTECT</t>
  </si>
  <si>
    <t xml:space="preserve">Membresía Monitor (Good)</t>
  </si>
  <si>
    <t xml:space="preserve">Anual</t>
  </si>
  <si>
    <t xml:space="preserve">Monitoreo + threat intel + recordatorio re-cert</t>
  </si>
  <si>
    <t xml:space="preserve">Membresía Manage (Better · target)</t>
  </si>
  <si>
    <t xml:space="preserve">+ revisiones trimestrales + re-certificación incluida</t>
  </si>
  <si>
    <t xml:space="preserve">Membresía Resilient (Best · ancla)</t>
  </si>
  <si>
    <t xml:space="preserve">+ asesor dedicado + soporte a incidentes</t>
  </si>
  <si>
    <t xml:space="preserve">PROFIT MAXIMIZER — Pricing (USD)</t>
  </si>
  <si>
    <t xml:space="preserve">Diagnóstico de costo oculto (EmpowerScan + hard data)</t>
  </si>
  <si>
    <t xml:space="preserve">Conexión a sistemas + sumatón + cuantificación</t>
  </si>
  <si>
    <t xml:space="preserve">N1 · Madurez Operacional base</t>
  </si>
  <si>
    <t xml:space="preserve">Niveles tipo DMI</t>
  </si>
  <si>
    <t xml:space="preserve">N2 · Operational Maturity Certified</t>
  </si>
  <si>
    <t xml:space="preserve">Mapea excelencia operacional / ISO 9001</t>
  </si>
  <si>
    <t xml:space="preserve">N3 · Avanzado</t>
  </si>
  <si>
    <t xml:space="preserve">Multi-área</t>
  </si>
  <si>
    <t xml:space="preserve">Membresía Monitor</t>
  </si>
  <si>
    <t xml:space="preserve">Monitoreo continuo de anomalías de costo</t>
  </si>
  <si>
    <t xml:space="preserve">Membresía Manage (target)</t>
  </si>
  <si>
    <t xml:space="preserve">+ QBR + re-certificación + benchmarking</t>
  </si>
  <si>
    <t xml:space="preserve">Membresía Resilient</t>
  </si>
  <si>
    <t xml:space="preserve">+ equipo dedicado + iniciativas estructurales</t>
  </si>
  <si>
    <t xml:space="preserve">SUCCESS</t>
  </si>
  <si>
    <t xml:space="preserve">SUCCESS FEE: 10–20% del costo oculto / ahorro validado (sobre baseline). Es la firma de PMX — puede superar el fijo.</t>
  </si>
  <si>
    <t xml:space="preserve">PAQUETE INTEGRAL — Resiliencia + Rentabilidad</t>
  </si>
  <si>
    <t xml:space="preserve">Ilustración con tier Manage (anual). Puerta de diagnóstico compartida + doble certificación + membresía combinada.</t>
  </si>
  <si>
    <t xml:space="preserve">Concepto</t>
  </si>
  <si>
    <t xml:space="preserve">USA (USD/año)</t>
  </si>
  <si>
    <t xml:space="preserve">LATAM (USD/año)</t>
  </si>
  <si>
    <t xml:space="preserve">LATAM (MXN/año)</t>
  </si>
  <si>
    <t xml:space="preserve">Membresía Profit Protector (Manage)</t>
  </si>
  <si>
    <t xml:space="preserve">Membresía Profit Maximizer (Manage)</t>
  </si>
  <si>
    <t xml:space="preserve">Suma por separado</t>
  </si>
  <si>
    <t xml:space="preserve">Precio paquete (con descuento bundle)</t>
  </si>
  <si>
    <t xml:space="preserve">Ahorro del paquete</t>
  </si>
  <si>
    <t xml:space="preserve">Nota: el paquete también combina ASSESS (un solo front-door de diagnóstico) y la doble certificación; arriba se ilustra solo la capa recurrente.</t>
  </si>
  <si>
    <t xml:space="preserve">SEGMENTACIÓN POR INDUSTRIA — deal indicativo y ancla de valor</t>
  </si>
  <si>
    <t xml:space="preserve">Industria</t>
  </si>
  <si>
    <t xml:space="preserve">Producto líder</t>
  </si>
  <si>
    <t xml:space="preserve">Tier</t>
  </si>
  <si>
    <t xml:space="preserve">Deal anual USA (USD)</t>
  </si>
  <si>
    <t xml:space="preserve">Deal anual LATAM (USD)</t>
  </si>
  <si>
    <t xml:space="preserve">Ancla de valor (lo que está en juego)</t>
  </si>
  <si>
    <t xml:space="preserve">Historia ROI</t>
  </si>
  <si>
    <t xml:space="preserve">Servicios Financieros</t>
  </si>
  <si>
    <t xml:space="preserve">Profit Protector (líder)</t>
  </si>
  <si>
    <t xml:space="preserve">Resilient</t>
  </si>
  <si>
    <t xml:space="preserve">Insider risk $20.68M/año por org FS; cada $1 de fraude cuesta $4.41 (USA) / $5.27 (MX FS); multas NYDFS hasta $75K/día; FCC $61B USA / $15B LATAM</t>
  </si>
  <si>
    <t xml:space="preserve">Certificación = acceso a operar (CNBV/NYDFS/GLBA). Evitar 1 evento o 1 multa paga años de programa.</t>
  </si>
  <si>
    <t xml:space="preserve">Retail</t>
  </si>
  <si>
    <t xml:space="preserve">Paquete (Bundle)</t>
  </si>
  <si>
    <t xml:space="preserve">Manage</t>
  </si>
  <si>
    <t xml:space="preserve">Shrink 1.6% de ventas; 29% es robo interno; devoluciones-fraude ~$103B; MX robo hormiga $13–14B MXN (hasta 15% inventario)</t>
  </si>
  <si>
    <t xml:space="preserve">Retailer $30M pierde ~$480K/año en shrink; recuperar 20% ≈ $96K → el programa se paga varias veces.</t>
  </si>
  <si>
    <t xml:space="preserve">Logística</t>
  </si>
  <si>
    <t xml:space="preserve">Manage / Resilient</t>
  </si>
  <si>
    <t xml:space="preserve">&gt;70% de robos de carga con colusión INTERNA (MX); robo prom. $273,990/evento (USA); robo estratégico +1,475% 2022–24; flete recuperable 3–8%</t>
  </si>
  <si>
    <t xml:space="preserve">Evitar 1 robo o recuperar 3–8% del flete = múltiplos del fee. Margen neto ~3% hace cada dólar recuperado enorme.</t>
  </si>
  <si>
    <t xml:space="preserve">Manufactura</t>
  </si>
  <si>
    <t xml:space="preserve">(por sumar)</t>
  </si>
  <si>
    <t xml:space="preserve">—</t>
  </si>
  <si>
    <t xml:space="preserve">Costos ocultos Savall 40–400% de nómina; fraude de proveedores; merma de inventario</t>
  </si>
  <si>
    <t xml:space="preserve">Pendiente — 4ª industria a incorporar en fase 2.</t>
  </si>
  <si>
    <t xml:space="preserve">ANCLAS DE VALOR — benchmarks citados (2024–2025)</t>
  </si>
  <si>
    <t xml:space="preserve">Métrica</t>
  </si>
  <si>
    <t xml:space="preserve">Cifra</t>
  </si>
  <si>
    <t xml:space="preserve">Mercado</t>
  </si>
  <si>
    <t xml:space="preserve">Año</t>
  </si>
  <si>
    <t xml:space="preserve">Fuente</t>
  </si>
  <si>
    <t xml:space="preserve">Shrink (pérdida) % de ventas</t>
  </si>
  <si>
    <t xml:space="preserve">1.6% ($112.1B)</t>
  </si>
  <si>
    <t xml:space="preserve">USA</t>
  </si>
  <si>
    <t xml:space="preserve">2022</t>
  </si>
  <si>
    <t xml:space="preserve">NRF NRSS</t>
  </si>
  <si>
    <t xml:space="preserve">Robo interno (empleado) % del shrink</t>
  </si>
  <si>
    <t xml:space="preserve">29%</t>
  </si>
  <si>
    <t xml:space="preserve">Devoluciones-fraude</t>
  </si>
  <si>
    <t xml:space="preserve">~$103B</t>
  </si>
  <si>
    <t xml:space="preserve">2024</t>
  </si>
  <si>
    <t xml:space="preserve">NRF Returns</t>
  </si>
  <si>
    <t xml:space="preserve">Robo hormiga</t>
  </si>
  <si>
    <t xml:space="preserve">$13–14B MXN/año (hasta 15% inv.)</t>
  </si>
  <si>
    <t xml:space="preserve">México</t>
  </si>
  <si>
    <t xml:space="preserve">~2019–23</t>
  </si>
  <si>
    <t xml:space="preserve">ANTAD</t>
  </si>
  <si>
    <t xml:space="preserve">Margen neto retail (general / abarrotes)</t>
  </si>
  <si>
    <t xml:space="preserve">3.1% / 1.2%</t>
  </si>
  <si>
    <t xml:space="preserve">Vena/NetSuite</t>
  </si>
  <si>
    <t xml:space="preserve">Robo de carga (total / prom. evento)</t>
  </si>
  <si>
    <t xml:space="preserve">$725M / $273,990</t>
  </si>
  <si>
    <t xml:space="preserve">2025</t>
  </si>
  <si>
    <t xml:space="preserve">Verisk CargoNet</t>
  </si>
  <si>
    <t xml:space="preserve">Robos al autotransporte</t>
  </si>
  <si>
    <t xml:space="preserve">16,000+ ataques (68% violencia)</t>
  </si>
  <si>
    <t xml:space="preserve">AMESIS/prensa</t>
  </si>
  <si>
    <t xml:space="preserve">Colusión interna en robos de carga</t>
  </si>
  <si>
    <t xml:space="preserve">&gt;70%</t>
  </si>
  <si>
    <t xml:space="preserve">El Financiero</t>
  </si>
  <si>
    <t xml:space="preserve">Robo estratégico (crecimiento)</t>
  </si>
  <si>
    <t xml:space="preserve">+1,475%</t>
  </si>
  <si>
    <t xml:space="preserve">2022–24</t>
  </si>
  <si>
    <t xml:space="preserve">Travelers/Trucking Info</t>
  </si>
  <si>
    <t xml:space="preserve">Flete recuperable por auditoría</t>
  </si>
  <si>
    <t xml:space="preserve">3–8% del gasto</t>
  </si>
  <si>
    <t xml:space="preserve">Global</t>
  </si>
  <si>
    <t xml:space="preserve">STB/nVision (vendor)</t>
  </si>
  <si>
    <t xml:space="preserve">Serv. Financieros</t>
  </si>
  <si>
    <t xml:space="preserve">Costo por $1 de fraude (FS)</t>
  </si>
  <si>
    <t xml:space="preserve">$4.41 (USA) / $5.27 (MX FS)</t>
  </si>
  <si>
    <t xml:space="preserve">USA/MX</t>
  </si>
  <si>
    <t xml:space="preserve">LexisNexis True Cost</t>
  </si>
  <si>
    <t xml:space="preserve">Insider risk por org FS</t>
  </si>
  <si>
    <t xml:space="preserve">$20.68M/año</t>
  </si>
  <si>
    <t xml:space="preserve">2023</t>
  </si>
  <si>
    <t xml:space="preserve">Ponemon</t>
  </si>
  <si>
    <t xml:space="preserve">Mediana de fraude ocupacional FS</t>
  </si>
  <si>
    <t xml:space="preserve">$120,000/caso</t>
  </si>
  <si>
    <t xml:space="preserve">ACFE</t>
  </si>
  <si>
    <t xml:space="preserve">Multas NYDFS (ciberseguridad)</t>
  </si>
  <si>
    <t xml:space="preserve">hasta $75K/día; $63.3M 2024–25</t>
  </si>
  <si>
    <t xml:space="preserve">2024–25</t>
  </si>
  <si>
    <t xml:space="preserve">NYDFS</t>
  </si>
  <si>
    <t xml:space="preserve">Costo de compliance financiero (FCC)</t>
  </si>
  <si>
    <t xml:space="preserve">$61B (USA/CA) / $15B (LATAM)</t>
  </si>
  <si>
    <t xml:space="preserve">USA/LATAM</t>
  </si>
  <si>
    <t xml:space="preserve">2023–24</t>
  </si>
  <si>
    <t xml:space="preserve">LexisNexis</t>
  </si>
  <si>
    <t xml:space="preserve">Cross</t>
  </si>
  <si>
    <t xml:space="preserve">BEC / fraude del CEO</t>
  </si>
  <si>
    <t xml:space="preserve">$2.77B (2024); ~$8.5B (2022–24)</t>
  </si>
  <si>
    <t xml:space="preserve">USA/Global</t>
  </si>
  <si>
    <t xml:space="preserve">FBI IC3</t>
  </si>
  <si>
    <t xml:space="preserve">SUPUESTOS DEL MODELO</t>
  </si>
  <si>
    <t xml:space="preserve">Parámetro</t>
  </si>
  <si>
    <t xml:space="preserve">Valor</t>
  </si>
  <si>
    <t xml:space="preserve">FX MXN/USD</t>
  </si>
  <si>
    <t xml:space="preserve">Tipo de cambio referencia</t>
  </si>
  <si>
    <t xml:space="preserve">Factor precio LATAM vs USA</t>
  </si>
  <si>
    <t xml:space="preserve">LATAM ≈ 55% del precio USA (poder adquisitivo + paquete integrado)</t>
  </si>
  <si>
    <t xml:space="preserve">Descuento bundle (ambos productos)</t>
  </si>
  <si>
    <t xml:space="preserve">15% al combinar Profit Maximizer + Profit Protector</t>
  </si>
  <si>
    <t xml:space="preserve">Success fee PMX (min)</t>
  </si>
  <si>
    <t xml:space="preserve">% sobre ahorro/costo oculto validado</t>
  </si>
  <si>
    <t xml:space="preserve">Success fee PMX (max)</t>
  </si>
  <si>
    <t xml:space="preserve">Azul = input editable (escenarios). Verde = liga entre hojas. Negro = fórmula.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</si>
</sst>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;&quot;($&quot;#,##0\);\-"/>
    <numFmt numFmtId="166" formatCode="0%"/>
  </numFmts>
  <fonts count="2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2A44"/>
      <name val="Arial"/>
      <family val="0"/>
      <charset val="1"/>
    </font>
    <font>
      <i val="true"/>
      <sz val="11"/>
      <color rgb="FF6B6A62"/>
      <name val="Arial"/>
      <family val="0"/>
      <charset val="1"/>
    </font>
    <font>
      <b val="true"/>
      <sz val="11"/>
      <color rgb="FF1F2A44"/>
      <name val="Arial"/>
      <family val="0"/>
      <charset val="1"/>
    </font>
    <font>
      <sz val="11"/>
      <color rgb="FF000000"/>
      <name val="Arial"/>
      <family val="0"/>
      <charset val="1"/>
    </font>
    <font>
      <i val="true"/>
      <sz val="9"/>
      <color rgb="FF6B6A62"/>
      <name val="Arial"/>
      <family val="0"/>
      <charset val="1"/>
    </font>
    <font>
      <b val="true"/>
      <sz val="14"/>
      <color rgb="FF3C348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3C3489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008000"/>
      <name val="Arial"/>
      <family val="0"/>
      <charset val="1"/>
    </font>
    <font>
      <sz val="9"/>
      <color rgb="FF6B6A62"/>
      <name val="Arial"/>
      <family val="0"/>
      <charset val="1"/>
    </font>
    <font>
      <b val="true"/>
      <sz val="14"/>
      <color rgb="FF0F6E56"/>
      <name val="Arial"/>
      <family val="0"/>
      <charset val="1"/>
    </font>
    <font>
      <b val="true"/>
      <sz val="10"/>
      <color rgb="FF0F6E56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4"/>
      <color rgb="FF1F2A44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1F2A44"/>
      <name val="Arial"/>
      <family val="0"/>
      <charset val="1"/>
    </font>
    <font>
      <sz val="9"/>
      <color rgb="FF000000"/>
      <name val="Arial"/>
      <family val="0"/>
      <charset val="1"/>
    </font>
    <font>
      <sz val="9"/>
      <color rgb="FF0F6E56"/>
      <name val="Arial"/>
      <family val="0"/>
      <charset val="1"/>
    </font>
    <font>
      <b val="true"/>
      <sz val="10"/>
      <color rgb="FF6B6A62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6B6A62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3C3489"/>
        <bgColor rgb="FF1F2A44"/>
      </patternFill>
    </fill>
    <fill>
      <patternFill patternType="solid">
        <fgColor rgb="FFEEEDFE"/>
        <bgColor rgb="FFF1EFE8"/>
      </patternFill>
    </fill>
    <fill>
      <patternFill patternType="solid">
        <fgColor rgb="FF0F6E56"/>
        <bgColor rgb="FF008080"/>
      </patternFill>
    </fill>
    <fill>
      <patternFill patternType="solid">
        <fgColor rgb="FFE1F5EE"/>
        <bgColor rgb="FFF1EFE8"/>
      </patternFill>
    </fill>
    <fill>
      <patternFill patternType="solid">
        <fgColor rgb="FFFFF4D6"/>
        <bgColor rgb="FFF1EFE8"/>
      </patternFill>
    </fill>
    <fill>
      <patternFill patternType="solid">
        <fgColor rgb="FF1F2A44"/>
        <bgColor rgb="FF003366"/>
      </patternFill>
    </fill>
    <fill>
      <patternFill patternType="solid">
        <fgColor rgb="FFF1EFE8"/>
        <bgColor rgb="FFEEEDFE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3D1C7"/>
      </left>
      <right style="thin">
        <color rgb="FFD3D1C7"/>
      </right>
      <top style="thin">
        <color rgb="FFD3D1C7"/>
      </top>
      <bottom style="thin">
        <color rgb="FFD3D1C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6" fontId="12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F6E56"/>
      <rgbColor rgb="FFD3D1C7"/>
      <rgbColor rgb="FF808080"/>
      <rgbColor rgb="FF9999FF"/>
      <rgbColor rgb="FF993366"/>
      <rgbColor rgb="FFFFF4D6"/>
      <rgbColor rgb="FFE1F5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EDFE"/>
      <rgbColor rgb="FFF1EFE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A62"/>
      <rgbColor rgb="FF969696"/>
      <rgbColor rgb="FF003366"/>
      <rgbColor rgb="FF339966"/>
      <rgbColor rgb="FF003300"/>
      <rgbColor rgb="FF333300"/>
      <rgbColor rgb="FF993300"/>
      <rgbColor rgb="FF993366"/>
      <rgbColor rgb="FF3C3489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04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42" hidden="false" customHeight="true" outlineLevel="0" collapsed="false">
      <c r="A4" s="3" t="s">
        <v>2</v>
      </c>
      <c r="B4" s="4" t="s">
        <v>3</v>
      </c>
    </row>
    <row r="5" customFormat="false" ht="42" hidden="false" customHeight="true" outlineLevel="0" collapsed="false">
      <c r="A5" s="3" t="s">
        <v>4</v>
      </c>
      <c r="B5" s="4" t="s">
        <v>5</v>
      </c>
    </row>
    <row r="6" customFormat="false" ht="42" hidden="false" customHeight="true" outlineLevel="0" collapsed="false">
      <c r="A6" s="3" t="s">
        <v>6</v>
      </c>
      <c r="B6" s="4" t="s">
        <v>7</v>
      </c>
    </row>
    <row r="7" customFormat="false" ht="42" hidden="false" customHeight="true" outlineLevel="0" collapsed="false">
      <c r="A7" s="3" t="s">
        <v>8</v>
      </c>
      <c r="B7" s="4" t="s">
        <v>9</v>
      </c>
    </row>
    <row r="8" customFormat="false" ht="42" hidden="false" customHeight="true" outlineLevel="0" collapsed="false">
      <c r="A8" s="3" t="s">
        <v>10</v>
      </c>
      <c r="B8" s="4" t="s">
        <v>11</v>
      </c>
    </row>
    <row r="9" customFormat="false" ht="42" hidden="false" customHeight="true" outlineLevel="0" collapsed="false">
      <c r="A9" s="3" t="s">
        <v>12</v>
      </c>
      <c r="B9" s="4" t="s">
        <v>13</v>
      </c>
    </row>
    <row r="10" customFormat="false" ht="42" hidden="false" customHeight="true" outlineLevel="0" collapsed="false">
      <c r="A10" s="3" t="s">
        <v>14</v>
      </c>
      <c r="B10" s="4" t="s">
        <v>15</v>
      </c>
    </row>
    <row r="11" customFormat="false" ht="42" hidden="false" customHeight="true" outlineLevel="0" collapsed="false">
      <c r="A11" s="3" t="s">
        <v>16</v>
      </c>
      <c r="B11" s="4" t="s">
        <v>17</v>
      </c>
    </row>
    <row r="13" customFormat="false" ht="15" hidden="false" customHeight="false" outlineLevel="0" collapsed="false">
      <c r="A13" s="5" t="s">
        <v>18</v>
      </c>
      <c r="B13" s="5"/>
    </row>
  </sheetData>
  <mergeCells count="1">
    <mergeCell ref="A13:B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34"/>
    <col collapsed="false" customWidth="true" hidden="false" outlineLevel="0" max="6" min="3" style="0" width="12"/>
    <col collapsed="false" customWidth="true" hidden="false" outlineLevel="0" max="7" min="7" style="0" width="16"/>
    <col collapsed="false" customWidth="true" hidden="false" outlineLevel="0" max="8" min="8" style="0" width="44"/>
  </cols>
  <sheetData>
    <row r="1" customFormat="false" ht="17.35" hidden="false" customHeight="false" outlineLevel="0" collapsed="false">
      <c r="A1" s="6" t="s">
        <v>19</v>
      </c>
    </row>
    <row r="3" customFormat="false" ht="15" hidden="false" customHeight="false" outlineLevel="0" collapsed="false">
      <c r="A3" s="7" t="s">
        <v>20</v>
      </c>
      <c r="B3" s="7" t="s">
        <v>21</v>
      </c>
      <c r="C3" s="7" t="s">
        <v>22</v>
      </c>
      <c r="D3" s="7" t="s">
        <v>23</v>
      </c>
      <c r="E3" s="7" t="s">
        <v>24</v>
      </c>
      <c r="F3" s="7" t="s">
        <v>25</v>
      </c>
      <c r="G3" s="7" t="s">
        <v>26</v>
      </c>
      <c r="H3" s="7" t="s">
        <v>27</v>
      </c>
    </row>
    <row r="4" customFormat="false" ht="15" hidden="false" customHeight="false" outlineLevel="0" collapsed="false">
      <c r="A4" s="8" t="s">
        <v>28</v>
      </c>
      <c r="B4" s="9" t="s">
        <v>29</v>
      </c>
      <c r="C4" s="10" t="n">
        <v>2000</v>
      </c>
      <c r="D4" s="10" t="n">
        <v>5000</v>
      </c>
      <c r="E4" s="11" t="n">
        <f aca="false">C4*Supuestos!$B$5</f>
        <v>1100</v>
      </c>
      <c r="F4" s="11" t="n">
        <f aca="false">D4*Supuestos!$B$5</f>
        <v>2750</v>
      </c>
      <c r="G4" s="12" t="s">
        <v>30</v>
      </c>
      <c r="H4" s="13" t="s">
        <v>31</v>
      </c>
    </row>
    <row r="5" customFormat="false" ht="26.85" hidden="false" customHeight="false" outlineLevel="0" collapsed="false">
      <c r="A5" s="8" t="s">
        <v>28</v>
      </c>
      <c r="B5" s="9" t="s">
        <v>32</v>
      </c>
      <c r="C5" s="10" t="n">
        <v>8000</v>
      </c>
      <c r="D5" s="10" t="n">
        <v>20000</v>
      </c>
      <c r="E5" s="11" t="n">
        <f aca="false">C5*Supuestos!$B$5</f>
        <v>4400</v>
      </c>
      <c r="F5" s="11" t="n">
        <f aca="false">D5*Supuestos!$B$5</f>
        <v>11000</v>
      </c>
      <c r="G5" s="12" t="s">
        <v>30</v>
      </c>
      <c r="H5" s="13" t="s">
        <v>33</v>
      </c>
    </row>
    <row r="6" customFormat="false" ht="15" hidden="false" customHeight="false" outlineLevel="0" collapsed="false">
      <c r="A6" s="8" t="s">
        <v>34</v>
      </c>
      <c r="B6" s="9" t="s">
        <v>35</v>
      </c>
      <c r="C6" s="10" t="n">
        <v>5000</v>
      </c>
      <c r="D6" s="10" t="n">
        <v>10000</v>
      </c>
      <c r="E6" s="11" t="n">
        <f aca="false">C6*Supuestos!$B$5</f>
        <v>2750</v>
      </c>
      <c r="F6" s="11" t="n">
        <f aca="false">D6*Supuestos!$B$5</f>
        <v>5500</v>
      </c>
      <c r="G6" s="12" t="s">
        <v>36</v>
      </c>
      <c r="H6" s="13" t="s">
        <v>37</v>
      </c>
    </row>
    <row r="7" customFormat="false" ht="15" hidden="false" customHeight="false" outlineLevel="0" collapsed="false">
      <c r="A7" s="8" t="s">
        <v>34</v>
      </c>
      <c r="B7" s="9" t="s">
        <v>38</v>
      </c>
      <c r="C7" s="10" t="n">
        <v>20000</v>
      </c>
      <c r="D7" s="10" t="n">
        <v>40000</v>
      </c>
      <c r="E7" s="11" t="n">
        <f aca="false">C7*Supuestos!$B$5</f>
        <v>11000</v>
      </c>
      <c r="F7" s="11" t="n">
        <f aca="false">D7*Supuestos!$B$5</f>
        <v>22000</v>
      </c>
      <c r="G7" s="12" t="s">
        <v>36</v>
      </c>
      <c r="H7" s="13" t="s">
        <v>39</v>
      </c>
    </row>
    <row r="8" customFormat="false" ht="15" hidden="false" customHeight="false" outlineLevel="0" collapsed="false">
      <c r="A8" s="8" t="s">
        <v>34</v>
      </c>
      <c r="B8" s="9" t="s">
        <v>40</v>
      </c>
      <c r="C8" s="10" t="n">
        <v>40000</v>
      </c>
      <c r="D8" s="10" t="n">
        <v>80000</v>
      </c>
      <c r="E8" s="11" t="n">
        <f aca="false">C8*Supuestos!$B$5</f>
        <v>22000</v>
      </c>
      <c r="F8" s="11" t="n">
        <f aca="false">D8*Supuestos!$B$5</f>
        <v>44000</v>
      </c>
      <c r="G8" s="12" t="s">
        <v>36</v>
      </c>
      <c r="H8" s="13" t="s">
        <v>41</v>
      </c>
    </row>
    <row r="9" customFormat="false" ht="15" hidden="false" customHeight="false" outlineLevel="0" collapsed="false">
      <c r="A9" s="8" t="s">
        <v>42</v>
      </c>
      <c r="B9" s="9" t="s">
        <v>43</v>
      </c>
      <c r="C9" s="10" t="n">
        <v>12000</v>
      </c>
      <c r="D9" s="10" t="n">
        <v>24000</v>
      </c>
      <c r="E9" s="11" t="n">
        <f aca="false">C9*Supuestos!$B$5</f>
        <v>6600</v>
      </c>
      <c r="F9" s="11" t="n">
        <f aca="false">D9*Supuestos!$B$5</f>
        <v>13200</v>
      </c>
      <c r="G9" s="12" t="s">
        <v>44</v>
      </c>
      <c r="H9" s="13" t="s">
        <v>45</v>
      </c>
    </row>
    <row r="10" customFormat="false" ht="15" hidden="false" customHeight="false" outlineLevel="0" collapsed="false">
      <c r="A10" s="8" t="s">
        <v>42</v>
      </c>
      <c r="B10" s="9" t="s">
        <v>46</v>
      </c>
      <c r="C10" s="10" t="n">
        <v>30000</v>
      </c>
      <c r="D10" s="10" t="n">
        <v>60000</v>
      </c>
      <c r="E10" s="11" t="n">
        <f aca="false">C10*Supuestos!$B$5</f>
        <v>16500</v>
      </c>
      <c r="F10" s="11" t="n">
        <f aca="false">D10*Supuestos!$B$5</f>
        <v>33000</v>
      </c>
      <c r="G10" s="12" t="s">
        <v>44</v>
      </c>
      <c r="H10" s="13" t="s">
        <v>47</v>
      </c>
    </row>
    <row r="11" customFormat="false" ht="15" hidden="false" customHeight="false" outlineLevel="0" collapsed="false">
      <c r="A11" s="8" t="s">
        <v>42</v>
      </c>
      <c r="B11" s="9" t="s">
        <v>48</v>
      </c>
      <c r="C11" s="10" t="n">
        <v>80000</v>
      </c>
      <c r="D11" s="10" t="n">
        <v>150000</v>
      </c>
      <c r="E11" s="11" t="n">
        <f aca="false">C11*Supuestos!$B$5</f>
        <v>44000</v>
      </c>
      <c r="F11" s="11" t="n">
        <f aca="false">D11*Supuestos!$B$5</f>
        <v>82500</v>
      </c>
      <c r="G11" s="12" t="s">
        <v>44</v>
      </c>
      <c r="H11" s="13" t="s">
        <v>49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34"/>
    <col collapsed="false" customWidth="true" hidden="false" outlineLevel="0" max="6" min="3" style="0" width="12"/>
    <col collapsed="false" customWidth="true" hidden="false" outlineLevel="0" max="7" min="7" style="0" width="16"/>
    <col collapsed="false" customWidth="true" hidden="false" outlineLevel="0" max="8" min="8" style="0" width="44"/>
  </cols>
  <sheetData>
    <row r="1" customFormat="false" ht="17.35" hidden="false" customHeight="false" outlineLevel="0" collapsed="false">
      <c r="A1" s="14" t="s">
        <v>50</v>
      </c>
    </row>
    <row r="3" customFormat="false" ht="15" hidden="false" customHeight="false" outlineLevel="0" collapsed="false">
      <c r="A3" s="15" t="s">
        <v>20</v>
      </c>
      <c r="B3" s="15" t="s">
        <v>21</v>
      </c>
      <c r="C3" s="15" t="s">
        <v>22</v>
      </c>
      <c r="D3" s="15" t="s">
        <v>23</v>
      </c>
      <c r="E3" s="15" t="s">
        <v>24</v>
      </c>
      <c r="F3" s="15" t="s">
        <v>25</v>
      </c>
      <c r="G3" s="15" t="s">
        <v>26</v>
      </c>
      <c r="H3" s="15" t="s">
        <v>27</v>
      </c>
    </row>
    <row r="4" customFormat="false" ht="26.85" hidden="false" customHeight="false" outlineLevel="0" collapsed="false">
      <c r="A4" s="16" t="s">
        <v>28</v>
      </c>
      <c r="B4" s="9" t="s">
        <v>51</v>
      </c>
      <c r="C4" s="10" t="n">
        <v>15000</v>
      </c>
      <c r="D4" s="10" t="n">
        <v>40000</v>
      </c>
      <c r="E4" s="11" t="n">
        <f aca="false">C4*Supuestos!$B$5</f>
        <v>8250</v>
      </c>
      <c r="F4" s="11" t="n">
        <f aca="false">D4*Supuestos!$B$5</f>
        <v>22000</v>
      </c>
      <c r="G4" s="12" t="s">
        <v>30</v>
      </c>
      <c r="H4" s="13" t="s">
        <v>52</v>
      </c>
    </row>
    <row r="5" customFormat="false" ht="15" hidden="false" customHeight="false" outlineLevel="0" collapsed="false">
      <c r="A5" s="16" t="s">
        <v>34</v>
      </c>
      <c r="B5" s="9" t="s">
        <v>53</v>
      </c>
      <c r="C5" s="10" t="n">
        <v>8000</v>
      </c>
      <c r="D5" s="10" t="n">
        <v>15000</v>
      </c>
      <c r="E5" s="11" t="n">
        <f aca="false">C5*Supuestos!$B$5</f>
        <v>4400</v>
      </c>
      <c r="F5" s="11" t="n">
        <f aca="false">D5*Supuestos!$B$5</f>
        <v>8250</v>
      </c>
      <c r="G5" s="12" t="s">
        <v>36</v>
      </c>
      <c r="H5" s="13" t="s">
        <v>54</v>
      </c>
    </row>
    <row r="6" customFormat="false" ht="15" hidden="false" customHeight="false" outlineLevel="0" collapsed="false">
      <c r="A6" s="16" t="s">
        <v>34</v>
      </c>
      <c r="B6" s="9" t="s">
        <v>55</v>
      </c>
      <c r="C6" s="10" t="n">
        <v>20000</v>
      </c>
      <c r="D6" s="10" t="n">
        <v>50000</v>
      </c>
      <c r="E6" s="11" t="n">
        <f aca="false">C6*Supuestos!$B$5</f>
        <v>11000</v>
      </c>
      <c r="F6" s="11" t="n">
        <f aca="false">D6*Supuestos!$B$5</f>
        <v>27500</v>
      </c>
      <c r="G6" s="12" t="s">
        <v>36</v>
      </c>
      <c r="H6" s="13" t="s">
        <v>56</v>
      </c>
    </row>
    <row r="7" customFormat="false" ht="15" hidden="false" customHeight="false" outlineLevel="0" collapsed="false">
      <c r="A7" s="16" t="s">
        <v>34</v>
      </c>
      <c r="B7" s="9" t="s">
        <v>57</v>
      </c>
      <c r="C7" s="10" t="n">
        <v>50000</v>
      </c>
      <c r="D7" s="10" t="n">
        <v>100000</v>
      </c>
      <c r="E7" s="11" t="n">
        <f aca="false">C7*Supuestos!$B$5</f>
        <v>27500</v>
      </c>
      <c r="F7" s="11" t="n">
        <f aca="false">D7*Supuestos!$B$5</f>
        <v>55000</v>
      </c>
      <c r="G7" s="12" t="s">
        <v>36</v>
      </c>
      <c r="H7" s="13" t="s">
        <v>58</v>
      </c>
    </row>
    <row r="8" customFormat="false" ht="15" hidden="false" customHeight="false" outlineLevel="0" collapsed="false">
      <c r="A8" s="16" t="s">
        <v>42</v>
      </c>
      <c r="B8" s="9" t="s">
        <v>59</v>
      </c>
      <c r="C8" s="10" t="n">
        <v>20000</v>
      </c>
      <c r="D8" s="10" t="n">
        <v>40000</v>
      </c>
      <c r="E8" s="11" t="n">
        <f aca="false">C8*Supuestos!$B$5</f>
        <v>11000</v>
      </c>
      <c r="F8" s="11" t="n">
        <f aca="false">D8*Supuestos!$B$5</f>
        <v>22000</v>
      </c>
      <c r="G8" s="12" t="s">
        <v>44</v>
      </c>
      <c r="H8" s="13" t="s">
        <v>60</v>
      </c>
    </row>
    <row r="9" customFormat="false" ht="15" hidden="false" customHeight="false" outlineLevel="0" collapsed="false">
      <c r="A9" s="16" t="s">
        <v>42</v>
      </c>
      <c r="B9" s="9" t="s">
        <v>61</v>
      </c>
      <c r="C9" s="10" t="n">
        <v>40000</v>
      </c>
      <c r="D9" s="10" t="n">
        <v>90000</v>
      </c>
      <c r="E9" s="11" t="n">
        <f aca="false">C9*Supuestos!$B$5</f>
        <v>22000</v>
      </c>
      <c r="F9" s="11" t="n">
        <f aca="false">D9*Supuestos!$B$5</f>
        <v>49500</v>
      </c>
      <c r="G9" s="12" t="s">
        <v>44</v>
      </c>
      <c r="H9" s="13" t="s">
        <v>62</v>
      </c>
    </row>
    <row r="10" customFormat="false" ht="15" hidden="false" customHeight="false" outlineLevel="0" collapsed="false">
      <c r="A10" s="16" t="s">
        <v>42</v>
      </c>
      <c r="B10" s="9" t="s">
        <v>63</v>
      </c>
      <c r="C10" s="10" t="n">
        <v>90000</v>
      </c>
      <c r="D10" s="10" t="n">
        <v>180000</v>
      </c>
      <c r="E10" s="11" t="n">
        <f aca="false">C10*Supuestos!$B$5</f>
        <v>49500</v>
      </c>
      <c r="F10" s="11" t="n">
        <f aca="false">D10*Supuestos!$B$5</f>
        <v>99000</v>
      </c>
      <c r="G10" s="12" t="s">
        <v>44</v>
      </c>
      <c r="H10" s="13" t="s">
        <v>64</v>
      </c>
    </row>
    <row r="11" customFormat="false" ht="15" hidden="false" customHeight="true" outlineLevel="0" collapsed="false">
      <c r="A11" s="17" t="s">
        <v>65</v>
      </c>
      <c r="B11" s="18" t="s">
        <v>66</v>
      </c>
      <c r="C11" s="18"/>
      <c r="D11" s="18"/>
      <c r="E11" s="18"/>
      <c r="F11" s="18"/>
      <c r="G11" s="18"/>
      <c r="H11" s="18"/>
    </row>
  </sheetData>
  <mergeCells count="1">
    <mergeCell ref="B11:H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2"/>
    <col collapsed="false" customWidth="true" hidden="false" outlineLevel="0" max="4" min="2" style="0" width="18"/>
  </cols>
  <sheetData>
    <row r="1" customFormat="false" ht="17.35" hidden="false" customHeight="false" outlineLevel="0" collapsed="false">
      <c r="A1" s="19" t="s">
        <v>67</v>
      </c>
    </row>
    <row r="2" customFormat="false" ht="15" hidden="false" customHeight="false" outlineLevel="0" collapsed="false">
      <c r="A2" s="2" t="s">
        <v>68</v>
      </c>
    </row>
    <row r="4" customFormat="false" ht="15" hidden="false" customHeight="false" outlineLevel="0" collapsed="false">
      <c r="A4" s="20" t="s">
        <v>69</v>
      </c>
      <c r="B4" s="20" t="s">
        <v>70</v>
      </c>
      <c r="C4" s="20" t="s">
        <v>71</v>
      </c>
      <c r="D4" s="20" t="s">
        <v>72</v>
      </c>
    </row>
    <row r="5" customFormat="false" ht="15" hidden="false" customHeight="false" outlineLevel="0" collapsed="false">
      <c r="A5" s="21" t="s">
        <v>73</v>
      </c>
      <c r="B5" s="11" t="n">
        <f aca="false">AVERAGE('Profit Protector'!C10:D10)</f>
        <v>45000</v>
      </c>
      <c r="C5" s="11" t="n">
        <f aca="false">AVERAGE('Profit Protector'!E10:F10)</f>
        <v>24750</v>
      </c>
      <c r="D5" s="11" t="n">
        <f aca="false">C5*Supuestos!$B$4</f>
        <v>445500</v>
      </c>
    </row>
    <row r="6" customFormat="false" ht="15" hidden="false" customHeight="false" outlineLevel="0" collapsed="false">
      <c r="A6" s="21" t="s">
        <v>74</v>
      </c>
      <c r="B6" s="11" t="n">
        <f aca="false">AVERAGE('Profit Maximizer'!C9:D9)</f>
        <v>65000</v>
      </c>
      <c r="C6" s="11" t="n">
        <f aca="false">AVERAGE('Profit Maximizer'!E9:F9)</f>
        <v>35750</v>
      </c>
      <c r="D6" s="11" t="n">
        <f aca="false">C6*Supuestos!$B$4</f>
        <v>643500</v>
      </c>
    </row>
    <row r="7" customFormat="false" ht="15" hidden="false" customHeight="false" outlineLevel="0" collapsed="false">
      <c r="A7" s="21" t="s">
        <v>75</v>
      </c>
      <c r="B7" s="22" t="n">
        <f aca="false">B5+B6</f>
        <v>110000</v>
      </c>
      <c r="C7" s="22" t="n">
        <f aca="false">C5+C6</f>
        <v>60500</v>
      </c>
      <c r="D7" s="11" t="n">
        <f aca="false">C7*Supuestos!$B$4</f>
        <v>1089000</v>
      </c>
    </row>
    <row r="8" customFormat="false" ht="15" hidden="false" customHeight="false" outlineLevel="0" collapsed="false">
      <c r="A8" s="23" t="s">
        <v>76</v>
      </c>
      <c r="B8" s="24" t="n">
        <f aca="false">B7*(1-Supuestos!$B$6)</f>
        <v>93500</v>
      </c>
      <c r="C8" s="24" t="n">
        <f aca="false">C7*(1-Supuestos!$B$6)</f>
        <v>51425</v>
      </c>
      <c r="D8" s="25" t="n">
        <f aca="false">C8*Supuestos!$B$4</f>
        <v>925650</v>
      </c>
    </row>
    <row r="9" customFormat="false" ht="15" hidden="false" customHeight="false" outlineLevel="0" collapsed="false">
      <c r="A9" s="23" t="s">
        <v>77</v>
      </c>
      <c r="B9" s="24" t="n">
        <f aca="false">B7-B8</f>
        <v>16500</v>
      </c>
      <c r="C9" s="24" t="n">
        <f aca="false">C7-C8</f>
        <v>9075</v>
      </c>
      <c r="D9" s="25" t="n">
        <f aca="false">C9*Supuestos!$B$4</f>
        <v>163350</v>
      </c>
    </row>
    <row r="11" customFormat="false" ht="22.35" hidden="false" customHeight="true" outlineLevel="0" collapsed="false">
      <c r="A11" s="26" t="s">
        <v>78</v>
      </c>
      <c r="B11" s="26"/>
      <c r="C11" s="26"/>
      <c r="D11" s="26"/>
    </row>
  </sheetData>
  <mergeCells count="1">
    <mergeCell ref="A11:D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22"/>
    <col collapsed="false" customWidth="true" hidden="false" outlineLevel="0" max="5" min="3" style="0" width="16"/>
    <col collapsed="false" customWidth="true" hidden="false" outlineLevel="0" max="7" min="6" style="0" width="52"/>
  </cols>
  <sheetData>
    <row r="1" customFormat="false" ht="17.35" hidden="false" customHeight="false" outlineLevel="0" collapsed="false">
      <c r="A1" s="19" t="s">
        <v>79</v>
      </c>
    </row>
    <row r="3" customFormat="false" ht="15" hidden="false" customHeight="false" outlineLevel="0" collapsed="false">
      <c r="A3" s="20" t="s">
        <v>80</v>
      </c>
      <c r="B3" s="20" t="s">
        <v>81</v>
      </c>
      <c r="C3" s="20" t="s">
        <v>82</v>
      </c>
      <c r="D3" s="20" t="s">
        <v>83</v>
      </c>
      <c r="E3" s="20" t="s">
        <v>84</v>
      </c>
      <c r="F3" s="20" t="s">
        <v>85</v>
      </c>
      <c r="G3" s="20" t="s">
        <v>86</v>
      </c>
    </row>
    <row r="4" customFormat="false" ht="57.75" hidden="false" customHeight="true" outlineLevel="0" collapsed="false">
      <c r="A4" s="27" t="s">
        <v>87</v>
      </c>
      <c r="B4" s="21" t="s">
        <v>88</v>
      </c>
      <c r="C4" s="12" t="s">
        <v>89</v>
      </c>
      <c r="D4" s="10" t="n">
        <v>180000</v>
      </c>
      <c r="E4" s="11" t="n">
        <f aca="false">D4*Supuestos!$B$5</f>
        <v>99000</v>
      </c>
      <c r="F4" s="28" t="s">
        <v>90</v>
      </c>
      <c r="G4" s="29" t="s">
        <v>91</v>
      </c>
    </row>
    <row r="5" customFormat="false" ht="57.75" hidden="false" customHeight="true" outlineLevel="0" collapsed="false">
      <c r="A5" s="27" t="s">
        <v>92</v>
      </c>
      <c r="B5" s="21" t="s">
        <v>93</v>
      </c>
      <c r="C5" s="12" t="s">
        <v>94</v>
      </c>
      <c r="D5" s="10" t="n">
        <v>95000</v>
      </c>
      <c r="E5" s="11" t="n">
        <f aca="false">D5*Supuestos!$B$5</f>
        <v>52250</v>
      </c>
      <c r="F5" s="28" t="s">
        <v>95</v>
      </c>
      <c r="G5" s="29" t="s">
        <v>96</v>
      </c>
    </row>
    <row r="6" customFormat="false" ht="57.75" hidden="false" customHeight="true" outlineLevel="0" collapsed="false">
      <c r="A6" s="27" t="s">
        <v>97</v>
      </c>
      <c r="B6" s="21" t="s">
        <v>93</v>
      </c>
      <c r="C6" s="12" t="s">
        <v>98</v>
      </c>
      <c r="D6" s="10" t="n">
        <v>120000</v>
      </c>
      <c r="E6" s="11" t="n">
        <f aca="false">D6*Supuestos!$B$5</f>
        <v>66000</v>
      </c>
      <c r="F6" s="28" t="s">
        <v>99</v>
      </c>
      <c r="G6" s="29" t="s">
        <v>100</v>
      </c>
    </row>
    <row r="7" customFormat="false" ht="57.75" hidden="false" customHeight="true" outlineLevel="0" collapsed="false">
      <c r="A7" s="30" t="s">
        <v>101</v>
      </c>
      <c r="B7" s="31" t="s">
        <v>102</v>
      </c>
      <c r="C7" s="32" t="s">
        <v>103</v>
      </c>
      <c r="D7" s="33" t="n">
        <v>0</v>
      </c>
      <c r="E7" s="34" t="n">
        <f aca="false">D7*Supuestos!$B$5</f>
        <v>0</v>
      </c>
      <c r="F7" s="35" t="s">
        <v>104</v>
      </c>
      <c r="G7" s="36" t="s">
        <v>105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40"/>
    <col collapsed="false" customWidth="true" hidden="false" outlineLevel="0" max="3" min="3" style="0" width="30"/>
    <col collapsed="false" customWidth="true" hidden="false" outlineLevel="0" max="4" min="4" style="0" width="14"/>
    <col collapsed="false" customWidth="true" hidden="false" outlineLevel="0" max="5" min="5" style="0" width="8"/>
    <col collapsed="false" customWidth="true" hidden="false" outlineLevel="0" max="6" min="6" style="0" width="26"/>
  </cols>
  <sheetData>
    <row r="1" customFormat="false" ht="17.35" hidden="false" customHeight="false" outlineLevel="0" collapsed="false">
      <c r="A1" s="19" t="s">
        <v>106</v>
      </c>
    </row>
    <row r="3" customFormat="false" ht="15" hidden="false" customHeight="false" outlineLevel="0" collapsed="false">
      <c r="A3" s="20" t="s">
        <v>80</v>
      </c>
      <c r="B3" s="20" t="s">
        <v>107</v>
      </c>
      <c r="C3" s="20" t="s">
        <v>108</v>
      </c>
      <c r="D3" s="20" t="s">
        <v>109</v>
      </c>
      <c r="E3" s="20" t="s">
        <v>110</v>
      </c>
      <c r="F3" s="20" t="s">
        <v>111</v>
      </c>
    </row>
    <row r="4" customFormat="false" ht="15" hidden="false" customHeight="false" outlineLevel="0" collapsed="false">
      <c r="A4" s="37" t="s">
        <v>92</v>
      </c>
      <c r="B4" s="38" t="s">
        <v>112</v>
      </c>
      <c r="C4" s="39" t="s">
        <v>113</v>
      </c>
      <c r="D4" s="40" t="s">
        <v>114</v>
      </c>
      <c r="E4" s="40" t="s">
        <v>115</v>
      </c>
      <c r="F4" s="13" t="s">
        <v>116</v>
      </c>
    </row>
    <row r="5" customFormat="false" ht="15" hidden="false" customHeight="false" outlineLevel="0" collapsed="false">
      <c r="A5" s="37" t="s">
        <v>92</v>
      </c>
      <c r="B5" s="38" t="s">
        <v>117</v>
      </c>
      <c r="C5" s="39" t="s">
        <v>118</v>
      </c>
      <c r="D5" s="40" t="s">
        <v>114</v>
      </c>
      <c r="E5" s="40" t="s">
        <v>115</v>
      </c>
      <c r="F5" s="13" t="s">
        <v>116</v>
      </c>
    </row>
    <row r="6" customFormat="false" ht="15" hidden="false" customHeight="false" outlineLevel="0" collapsed="false">
      <c r="A6" s="37" t="s">
        <v>92</v>
      </c>
      <c r="B6" s="38" t="s">
        <v>119</v>
      </c>
      <c r="C6" s="39" t="s">
        <v>120</v>
      </c>
      <c r="D6" s="40" t="s">
        <v>114</v>
      </c>
      <c r="E6" s="40" t="s">
        <v>121</v>
      </c>
      <c r="F6" s="13" t="s">
        <v>122</v>
      </c>
    </row>
    <row r="7" customFormat="false" ht="15" hidden="false" customHeight="false" outlineLevel="0" collapsed="false">
      <c r="A7" s="37" t="s">
        <v>92</v>
      </c>
      <c r="B7" s="38" t="s">
        <v>123</v>
      </c>
      <c r="C7" s="39" t="s">
        <v>124</v>
      </c>
      <c r="D7" s="40" t="s">
        <v>125</v>
      </c>
      <c r="E7" s="40" t="s">
        <v>126</v>
      </c>
      <c r="F7" s="13" t="s">
        <v>127</v>
      </c>
    </row>
    <row r="8" customFormat="false" ht="15" hidden="false" customHeight="false" outlineLevel="0" collapsed="false">
      <c r="A8" s="37" t="s">
        <v>92</v>
      </c>
      <c r="B8" s="38" t="s">
        <v>128</v>
      </c>
      <c r="C8" s="39" t="s">
        <v>129</v>
      </c>
      <c r="D8" s="40" t="s">
        <v>114</v>
      </c>
      <c r="E8" s="40" t="s">
        <v>121</v>
      </c>
      <c r="F8" s="13" t="s">
        <v>130</v>
      </c>
    </row>
    <row r="9" customFormat="false" ht="15" hidden="false" customHeight="false" outlineLevel="0" collapsed="false">
      <c r="A9" s="37" t="s">
        <v>97</v>
      </c>
      <c r="B9" s="38" t="s">
        <v>131</v>
      </c>
      <c r="C9" s="39" t="s">
        <v>132</v>
      </c>
      <c r="D9" s="40" t="s">
        <v>114</v>
      </c>
      <c r="E9" s="40" t="s">
        <v>133</v>
      </c>
      <c r="F9" s="13" t="s">
        <v>134</v>
      </c>
    </row>
    <row r="10" customFormat="false" ht="15" hidden="false" customHeight="false" outlineLevel="0" collapsed="false">
      <c r="A10" s="37" t="s">
        <v>97</v>
      </c>
      <c r="B10" s="38" t="s">
        <v>135</v>
      </c>
      <c r="C10" s="39" t="s">
        <v>136</v>
      </c>
      <c r="D10" s="40" t="s">
        <v>125</v>
      </c>
      <c r="E10" s="40" t="s">
        <v>133</v>
      </c>
      <c r="F10" s="13" t="s">
        <v>137</v>
      </c>
    </row>
    <row r="11" customFormat="false" ht="15" hidden="false" customHeight="false" outlineLevel="0" collapsed="false">
      <c r="A11" s="37" t="s">
        <v>97</v>
      </c>
      <c r="B11" s="38" t="s">
        <v>138</v>
      </c>
      <c r="C11" s="39" t="s">
        <v>139</v>
      </c>
      <c r="D11" s="40" t="s">
        <v>125</v>
      </c>
      <c r="E11" s="40" t="s">
        <v>115</v>
      </c>
      <c r="F11" s="13" t="s">
        <v>140</v>
      </c>
    </row>
    <row r="12" customFormat="false" ht="15" hidden="false" customHeight="false" outlineLevel="0" collapsed="false">
      <c r="A12" s="37" t="s">
        <v>97</v>
      </c>
      <c r="B12" s="38" t="s">
        <v>141</v>
      </c>
      <c r="C12" s="39" t="s">
        <v>142</v>
      </c>
      <c r="D12" s="40" t="s">
        <v>114</v>
      </c>
      <c r="E12" s="40" t="s">
        <v>143</v>
      </c>
      <c r="F12" s="13" t="s">
        <v>144</v>
      </c>
    </row>
    <row r="13" customFormat="false" ht="15" hidden="false" customHeight="false" outlineLevel="0" collapsed="false">
      <c r="A13" s="37" t="s">
        <v>97</v>
      </c>
      <c r="B13" s="38" t="s">
        <v>145</v>
      </c>
      <c r="C13" s="39" t="s">
        <v>146</v>
      </c>
      <c r="D13" s="40" t="s">
        <v>147</v>
      </c>
      <c r="E13" s="40" t="s">
        <v>121</v>
      </c>
      <c r="F13" s="13" t="s">
        <v>148</v>
      </c>
    </row>
    <row r="14" customFormat="false" ht="15" hidden="false" customHeight="false" outlineLevel="0" collapsed="false">
      <c r="A14" s="37" t="s">
        <v>149</v>
      </c>
      <c r="B14" s="38" t="s">
        <v>150</v>
      </c>
      <c r="C14" s="39" t="s">
        <v>151</v>
      </c>
      <c r="D14" s="40" t="s">
        <v>152</v>
      </c>
      <c r="E14" s="40" t="s">
        <v>121</v>
      </c>
      <c r="F14" s="13" t="s">
        <v>153</v>
      </c>
    </row>
    <row r="15" customFormat="false" ht="15" hidden="false" customHeight="false" outlineLevel="0" collapsed="false">
      <c r="A15" s="37" t="s">
        <v>149</v>
      </c>
      <c r="B15" s="38" t="s">
        <v>154</v>
      </c>
      <c r="C15" s="39" t="s">
        <v>155</v>
      </c>
      <c r="D15" s="40" t="s">
        <v>147</v>
      </c>
      <c r="E15" s="40" t="s">
        <v>156</v>
      </c>
      <c r="F15" s="13" t="s">
        <v>157</v>
      </c>
    </row>
    <row r="16" customFormat="false" ht="15" hidden="false" customHeight="false" outlineLevel="0" collapsed="false">
      <c r="A16" s="37" t="s">
        <v>149</v>
      </c>
      <c r="B16" s="38" t="s">
        <v>158</v>
      </c>
      <c r="C16" s="39" t="s">
        <v>159</v>
      </c>
      <c r="D16" s="40" t="s">
        <v>147</v>
      </c>
      <c r="E16" s="40" t="s">
        <v>121</v>
      </c>
      <c r="F16" s="13" t="s">
        <v>160</v>
      </c>
    </row>
    <row r="17" customFormat="false" ht="15" hidden="false" customHeight="false" outlineLevel="0" collapsed="false">
      <c r="A17" s="37" t="s">
        <v>149</v>
      </c>
      <c r="B17" s="38" t="s">
        <v>161</v>
      </c>
      <c r="C17" s="39" t="s">
        <v>162</v>
      </c>
      <c r="D17" s="40" t="s">
        <v>114</v>
      </c>
      <c r="E17" s="40" t="s">
        <v>163</v>
      </c>
      <c r="F17" s="13" t="s">
        <v>164</v>
      </c>
    </row>
    <row r="18" customFormat="false" ht="15" hidden="false" customHeight="false" outlineLevel="0" collapsed="false">
      <c r="A18" s="37" t="s">
        <v>149</v>
      </c>
      <c r="B18" s="38" t="s">
        <v>165</v>
      </c>
      <c r="C18" s="39" t="s">
        <v>166</v>
      </c>
      <c r="D18" s="40" t="s">
        <v>167</v>
      </c>
      <c r="E18" s="40" t="s">
        <v>168</v>
      </c>
      <c r="F18" s="13" t="s">
        <v>169</v>
      </c>
    </row>
    <row r="19" customFormat="false" ht="15" hidden="false" customHeight="false" outlineLevel="0" collapsed="false">
      <c r="A19" s="37" t="s">
        <v>170</v>
      </c>
      <c r="B19" s="38" t="s">
        <v>171</v>
      </c>
      <c r="C19" s="39" t="s">
        <v>172</v>
      </c>
      <c r="D19" s="40" t="s">
        <v>173</v>
      </c>
      <c r="E19" s="40" t="s">
        <v>121</v>
      </c>
      <c r="F19" s="13" t="s">
        <v>174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2"/>
    <col collapsed="false" customWidth="true" hidden="false" outlineLevel="0" max="3" min="3" style="0" width="60"/>
  </cols>
  <sheetData>
    <row r="1" customFormat="false" ht="17.35" hidden="false" customHeight="false" outlineLevel="0" collapsed="false">
      <c r="A1" s="19" t="s">
        <v>175</v>
      </c>
    </row>
    <row r="3" customFormat="false" ht="15" hidden="false" customHeight="false" outlineLevel="0" collapsed="false">
      <c r="A3" s="41" t="s">
        <v>176</v>
      </c>
      <c r="B3" s="41" t="s">
        <v>177</v>
      </c>
      <c r="C3" s="41" t="s">
        <v>27</v>
      </c>
    </row>
    <row r="4" customFormat="false" ht="15" hidden="false" customHeight="false" outlineLevel="0" collapsed="false">
      <c r="A4" s="42" t="s">
        <v>178</v>
      </c>
      <c r="B4" s="43" t="n">
        <v>18</v>
      </c>
      <c r="C4" s="44" t="s">
        <v>179</v>
      </c>
    </row>
    <row r="5" customFormat="false" ht="26.85" hidden="false" customHeight="false" outlineLevel="0" collapsed="false">
      <c r="A5" s="42" t="s">
        <v>180</v>
      </c>
      <c r="B5" s="45" t="n">
        <v>0.55</v>
      </c>
      <c r="C5" s="44" t="s">
        <v>181</v>
      </c>
    </row>
    <row r="6" customFormat="false" ht="15" hidden="false" customHeight="false" outlineLevel="0" collapsed="false">
      <c r="A6" s="42" t="s">
        <v>182</v>
      </c>
      <c r="B6" s="45" t="n">
        <v>0.15</v>
      </c>
      <c r="C6" s="44" t="s">
        <v>183</v>
      </c>
    </row>
    <row r="7" customFormat="false" ht="15" hidden="false" customHeight="false" outlineLevel="0" collapsed="false">
      <c r="A7" s="42" t="s">
        <v>184</v>
      </c>
      <c r="B7" s="45" t="n">
        <v>0.1</v>
      </c>
      <c r="C7" s="44" t="s">
        <v>185</v>
      </c>
    </row>
    <row r="8" customFormat="false" ht="15" hidden="false" customHeight="false" outlineLevel="0" collapsed="false">
      <c r="A8" s="42" t="s">
        <v>186</v>
      </c>
      <c r="B8" s="45" t="n">
        <v>0.2</v>
      </c>
      <c r="C8" s="44" t="s">
        <v>185</v>
      </c>
    </row>
    <row r="10" customFormat="false" ht="15" hidden="false" customHeight="false" outlineLevel="0" collapsed="false">
      <c r="A10" s="2" t="s">
        <v>187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2026-06-23T01:26:26Z</dcterms:created>
  <dc:creator>openpyxl</dc:creator>
  <dc:description/>
  <dc:language>en-US</dc:language>
  <cp:lastModifiedBy/>
  <dcterms:modified xsi:type="dcterms:W3CDTF">2026-06-23T01:26:26Z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